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commentsmeta4"/>
  <Override ContentType="application/binary" PartName="/xl/commentsmeta2"/>
  <Override ContentType="application/binary" PartName="/xl/metadata"/>
  <Override ContentType="application/binary" PartName="/xl/commentsmeta3"/>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5.xml"/>
  <Override ContentType="application/vnd.openxmlformats-officedocument.spreadsheetml.comments+xml" PartName="/xl/comments1.xml"/>
  <Override ContentType="application/vnd.openxmlformats-officedocument.spreadsheetml.comments+xml" PartName="/xl/comments4.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up Costs" sheetId="1" r:id="rId4"/>
    <sheet state="visible" name="Sales Forecast (year 1)" sheetId="2" r:id="rId5"/>
    <sheet state="visible" name="Sales Forecast (year 2)" sheetId="3" r:id="rId6"/>
    <sheet state="visible" name="Sales Forecast (year 3)" sheetId="4" r:id="rId7"/>
    <sheet state="visible" name="Cash Flow (year 1)" sheetId="5" r:id="rId8"/>
    <sheet state="visible" name="Cash Flow (year 2)" sheetId="6" r:id="rId9"/>
    <sheet state="visible" name="Cash Flow (year 3)" sheetId="7" r:id="rId10"/>
    <sheet state="visible" name="Profit &amp; Loss" sheetId="8" r:id="rId11"/>
  </sheets>
  <definedNames/>
  <calcPr/>
  <extLst>
    <ext uri="GoogleSheetsCustomDataVersion1">
      <go:sheetsCustomData xmlns:go="http://customooxmlschemas.google.com/" r:id="rId12" roundtripDataSignature="AMtx7mj7noKW4muwGo+2na0gGCgad1wcSg=="/>
    </ext>
  </extLst>
</workbook>
</file>

<file path=xl/comments1.xml><?xml version="1.0" encoding="utf-8"?>
<comments xmlns:r="http://schemas.openxmlformats.org/officeDocument/2006/relationships" xmlns="http://schemas.openxmlformats.org/spreadsheetml/2006/main">
  <authors>
    <author/>
  </authors>
  <commentList>
    <comment authorId="0" ref="D28">
      <text>
        <t xml:space="preserve">======
ID#AAAAnFb1LNU
    (2022-12-23 01:49:20)
Use this total to determine how much funds you'll need to get your business started.
This could be your personal funds or through loans/grants.
It will be worth adding some contingency for those unforeseen costs</t>
      </text>
    </comment>
    <comment authorId="0" ref="A10">
      <text>
        <t xml:space="preserve">======
ID#AAAAnFb1LNE
    (2022-12-23 01:49:20)
Revenue Expenses is expenditure that helps generate income. For example, if you were and artist then paint might be a revenue expense.
If you were a restaurant, food would be a revenue expense</t>
      </text>
    </comment>
    <comment authorId="0" ref="A19">
      <text>
        <t xml:space="preserve">======
ID#AAAAnFb1LMY
    (2022-12-23 01:49:20)
Any other costs relating to starting the business. Professional Fees, Stationary etc.</t>
      </text>
    </comment>
    <comment authorId="0" ref="A1">
      <text>
        <t xml:space="preserve">======
ID#AAAAnFb1LMQ
    (2022-12-23 01:49:20)
Capital Items are things that benefit your business over a long period of time e.g. Computer equipment, Buildings, Land, Machinery</t>
      </text>
    </comment>
  </commentList>
  <extLst>
    <ext uri="GoogleSheetsCustomDataVersion1">
      <go:sheetsCustomData xmlns:go="http://customooxmlschemas.google.com/" r:id="rId1" roundtripDataSignature="AMtx7mg6kJPO+RAi522S9ptNlPRpI4SJ6A=="/>
    </ext>
  </extLst>
</comments>
</file>

<file path=xl/comments2.xml><?xml version="1.0" encoding="utf-8"?>
<comments xmlns:r="http://schemas.openxmlformats.org/officeDocument/2006/relationships" xmlns="http://schemas.openxmlformats.org/spreadsheetml/2006/main">
  <authors>
    <author/>
  </authors>
  <commentList>
    <comment authorId="0" ref="A1">
      <text>
        <t xml:space="preserve">======
ID#AAAAnFb1LNA
    (2022-12-23 01:49:20)
Use the Sales forecast to predict your sales for year 1. Obviously you'll need to do some market and client research to determine these numbers.
We broke our projects down into categories (small, medium &amp; large) and together with estimated timescales we could forecast what money would come in at what times.
Your sales might not come in straight away (think about invoice to payment time) so allow for this in the forecast
Updating this sheet will automatically update the Sales section of the Cash-flow Forecast</t>
      </text>
    </comment>
    <comment authorId="0" ref="B3">
      <text>
        <t xml:space="preserve">======
ID#AAAAnFb1LMc
    (2022-12-23 01:49:20)
You will need to alter these months in all sheets, depending on when your business will commence trading</t>
      </text>
    </comment>
  </commentList>
  <extLst>
    <ext uri="GoogleSheetsCustomDataVersion1">
      <go:sheetsCustomData xmlns:go="http://customooxmlschemas.google.com/" r:id="rId1" roundtripDataSignature="AMtx7mglYuIP6712oY9dAh6XeEMqpuTbzA=="/>
    </ext>
  </extLst>
</comments>
</file>

<file path=xl/comments3.xml><?xml version="1.0" encoding="utf-8"?>
<comments xmlns:r="http://schemas.openxmlformats.org/officeDocument/2006/relationships" xmlns="http://schemas.openxmlformats.org/spreadsheetml/2006/main">
  <authors>
    <author/>
  </authors>
  <commentList>
    <comment authorId="0" ref="A1">
      <text>
        <t xml:space="preserve">======
ID#AAAAnFb1LNM
    (2022-12-23 01:49:20)
You should aim for your business to be growing in your second year, so try and illustrate that here.
Be realistic, but optimistic</t>
      </text>
    </comment>
  </commentList>
  <extLst>
    <ext uri="GoogleSheetsCustomDataVersion1">
      <go:sheetsCustomData xmlns:go="http://customooxmlschemas.google.com/" r:id="rId1" roundtripDataSignature="AMtx7mj0KBbXFPJtKErQrFAd6T8D6OsjUg=="/>
    </ext>
  </extLst>
</comments>
</file>

<file path=xl/comments4.xml><?xml version="1.0" encoding="utf-8"?>
<comments xmlns:r="http://schemas.openxmlformats.org/officeDocument/2006/relationships" xmlns="http://schemas.openxmlformats.org/spreadsheetml/2006/main">
  <authors>
    <author/>
  </authors>
  <commentList>
    <comment authorId="0" ref="A30">
      <text>
        <t xml:space="preserve">======
ID#AAAAnFb1LNc
    (2022-12-23 01:49:20)
Monthly Balance is this months income minus this months expenditure.</t>
      </text>
    </comment>
    <comment authorId="0" ref="C3">
      <text>
        <t xml:space="preserve">======
ID#AAAAnFb1LM4
    (2022-12-23 01:49:20)
You will need to alter these months in all sheets, depending on when your business will commence trading</t>
      </text>
    </comment>
    <comment authorId="0" ref="A32">
      <text>
        <t xml:space="preserve">======
ID#AAAAnFb1LMw
    (2022-12-23 01:49:20)
The Cumulative Balance is exactly that, how much money you have in the bank on an on-going basis.</t>
      </text>
    </comment>
    <comment authorId="0" ref="A31">
      <text>
        <t xml:space="preserve">======
ID#AAAAnFb1LMo
    (2022-12-23 01:49:20)
Brought Forward is your balance from the end of the previous month.
In the pre-start column, this would be money you have before you start. (e.g. loans or grants)</t>
      </text>
    </comment>
    <comment authorId="0" ref="B3">
      <text>
        <t xml:space="preserve">======
ID#AAAAnFb1LMg
    (2022-12-23 01:49:20)
Income and Expenditure that has occurred before you start trading.
See Startup Costs sheet</t>
      </text>
    </comment>
    <comment authorId="0" ref="A1">
      <text>
        <t xml:space="preserve">======
ID#AAAAnFb1LMU
    (2022-12-23 01:49:20)
Your cash-flow shows how much money you have coming in and out over the year.
The sales line in the income section will be automatically updated from the sales forecast totals.
I've included some expenditure categories as a start, but you might want to add your own that are specific to the business.</t>
      </text>
    </comment>
  </commentList>
  <extLst>
    <ext uri="GoogleSheetsCustomDataVersion1">
      <go:sheetsCustomData xmlns:go="http://customooxmlschemas.google.com/" r:id="rId1" roundtripDataSignature="AMtx7mjlBlGJ35U3HdHh/mDcq8AVigM/qA=="/>
    </ext>
  </extLst>
</comments>
</file>

<file path=xl/comments5.xml><?xml version="1.0" encoding="utf-8"?>
<comments xmlns:r="http://schemas.openxmlformats.org/officeDocument/2006/relationships" xmlns="http://schemas.openxmlformats.org/spreadsheetml/2006/main">
  <authors>
    <author/>
  </authors>
  <commentList>
    <comment authorId="0" ref="A4">
      <text>
        <t xml:space="preserve">======
ID#AAAAnFb1LNY
    (2022-12-23 01:49:20)
The Gross Profit is your turnover minus the cost of sales.
So in this example it would be £100,000 - £30,000 = £70,000 gross profit.</t>
      </text>
    </comment>
    <comment authorId="0" ref="A1">
      <text>
        <t xml:space="preserve">======
ID#AAAAnFb1LNQ
    (2022-12-23 01:49:20)
The Profit &amp; Loss can be used to project how much profit (or loss) the business will incur over the year.
For a better explanation of the P&amp;L, visit this link:
http://www.thetimes100.co.uk/theory/theory--profit-loss-accounts-balance-sheet--125.php</t>
      </text>
    </comment>
    <comment authorId="0" ref="A2">
      <text>
        <t xml:space="preserve">======
ID#AAAAnFb1LNI
    (2022-12-23 01:49:20)
Sales (or turnover) is the income the business has taken from selling your product or service.
E.g. you sold 10,000 pictures at a cost of £10 each, Sales = 10,000 * £10 = £100,000</t>
      </text>
    </comment>
    <comment authorId="0" ref="A25">
      <text>
        <t xml:space="preserve">======
ID#AAAAnFb1LM8
    (2022-12-23 01:49:20)
Your net profit is simply your Gross Profit minus the business Overheads</t>
      </text>
    </comment>
    <comment authorId="0" ref="A3">
      <text>
        <t xml:space="preserve">======
ID#AAAAnFb1LM0
    (2022-12-23 01:49:20)
Cost of sales are what you spent on your items to sell. So if you were selling pictures you might have to pay for them to be printed and buy a frame for them.
A simple example: Each frame and print costs you £3 and you sold 10,000:
10,000 * £3 = £30,000
As an example for a design business, a cost of sale might be a license for font or software.</t>
      </text>
    </comment>
    <comment authorId="0" ref="C2">
      <text>
        <t xml:space="preserve">======
ID#AAAAnFb1LMs
    (2022-12-23 01:49:20)
this should automatically be imported from your cash-flow</t>
      </text>
    </comment>
    <comment authorId="0" ref="A6">
      <text>
        <t xml:space="preserve">======
ID#AAAAnFb1LMk
    (2022-12-23 01:49:20)
Overheads are the costs incurred to run your business. e.g. rent, electricity, telephone rental, drawings etc.
These are automatically imported from your year 1 cash-flow forecast.</t>
      </text>
    </comment>
  </commentList>
  <extLst>
    <ext uri="GoogleSheetsCustomDataVersion1">
      <go:sheetsCustomData xmlns:go="http://customooxmlschemas.google.com/" r:id="rId1" roundtripDataSignature="AMtx7milQ122TanZN1CFLJfrlP63zDpqeg=="/>
    </ext>
  </extLst>
</comments>
</file>

<file path=xl/sharedStrings.xml><?xml version="1.0" encoding="utf-8"?>
<sst xmlns="http://schemas.openxmlformats.org/spreadsheetml/2006/main" count="253" uniqueCount="90">
  <si>
    <t>CAPITAL ITEMS</t>
  </si>
  <si>
    <t>DETAILS</t>
  </si>
  <si>
    <t>HAVE ALREADY (£)</t>
  </si>
  <si>
    <t>NEED TO BUY (£)</t>
  </si>
  <si>
    <t>TOTAL</t>
  </si>
  <si>
    <t>TOTALS</t>
  </si>
  <si>
    <t>REVENUE EXPENSES</t>
  </si>
  <si>
    <t>EXTRA INFO</t>
  </si>
  <si>
    <t>OTHER COSTS</t>
  </si>
  <si>
    <t>Bank Loan</t>
  </si>
  <si>
    <t>Money that we've put into the company</t>
  </si>
  <si>
    <t>TOTAL START UP COSTS (C8 + D18 + D28)</t>
  </si>
  <si>
    <t>SALES FORECAST - YEAR 1</t>
  </si>
  <si>
    <t>SALES (£)</t>
  </si>
  <si>
    <t>JAN</t>
  </si>
  <si>
    <t>FEB</t>
  </si>
  <si>
    <t>MAR</t>
  </si>
  <si>
    <t>APR</t>
  </si>
  <si>
    <t>MAY</t>
  </si>
  <si>
    <t>JUN</t>
  </si>
  <si>
    <t>JUL</t>
  </si>
  <si>
    <t>AUG</t>
  </si>
  <si>
    <t>SEP</t>
  </si>
  <si>
    <t>OCT</t>
  </si>
  <si>
    <t>NOV</t>
  </si>
  <si>
    <t>DEC</t>
  </si>
  <si>
    <t>Bronze Package</t>
  </si>
  <si>
    <t>3 Textured Models (Assests)</t>
  </si>
  <si>
    <t>Grey Boxing 1 level</t>
  </si>
  <si>
    <t>Concept Art 15 pieces</t>
  </si>
  <si>
    <t>Walk, Run Animation</t>
  </si>
  <si>
    <t>Copper Package</t>
  </si>
  <si>
    <t>Level Grayboxing with texturing</t>
  </si>
  <si>
    <t>6 Textured Models</t>
  </si>
  <si>
    <t>Concept Art 30 pieces</t>
  </si>
  <si>
    <t>Low Poly Character Sculpt &amp; Rigged</t>
  </si>
  <si>
    <t>1 Minute Animation (£400/ minute)</t>
  </si>
  <si>
    <t>Gold Package</t>
  </si>
  <si>
    <t>Detailed Sculpt &amp; Rigged</t>
  </si>
  <si>
    <t>SALES FORECAST - YEAR 2</t>
  </si>
  <si>
    <t>1 Minute Animation (£600/minute)</t>
  </si>
  <si>
    <t>3 Levels &amp; Textured</t>
  </si>
  <si>
    <t>SALES FORECAST - YEAR 3</t>
  </si>
  <si>
    <t>3 Textured Models (Assets)</t>
  </si>
  <si>
    <t>6 Textured Models (Assets)</t>
  </si>
  <si>
    <t>1 Minute Animation (£700/minute)</t>
  </si>
  <si>
    <t>Concept Art 60</t>
  </si>
  <si>
    <t>12 Textured Models (Assets)</t>
  </si>
  <si>
    <t>CGI scene (£800 / minute)</t>
  </si>
  <si>
    <t>CASH FLOW FORECAST - YEAR 1</t>
  </si>
  <si>
    <t>Pre start</t>
  </si>
  <si>
    <t>INCOME</t>
  </si>
  <si>
    <t>Sales</t>
  </si>
  <si>
    <t>Funding</t>
  </si>
  <si>
    <t>Loans</t>
  </si>
  <si>
    <t>EXPENDITURE</t>
  </si>
  <si>
    <t>Software</t>
  </si>
  <si>
    <t>Hardware</t>
  </si>
  <si>
    <t>Internet/Telephone Provider</t>
  </si>
  <si>
    <t>Web Hosting / Domain</t>
  </si>
  <si>
    <t>Service Fees</t>
  </si>
  <si>
    <t>Subsriptions</t>
  </si>
  <si>
    <t>Marketing Material</t>
  </si>
  <si>
    <t>Stationery</t>
  </si>
  <si>
    <t>Travel</t>
  </si>
  <si>
    <t>Accountant</t>
  </si>
  <si>
    <t>Office Equipment</t>
  </si>
  <si>
    <t>Office Insurance</t>
  </si>
  <si>
    <t>Scott (Wages)</t>
  </si>
  <si>
    <t>Lorena (Wages)</t>
  </si>
  <si>
    <t>Floriian (Wages)</t>
  </si>
  <si>
    <t>Other</t>
  </si>
  <si>
    <t>MONTHLY BALANCE</t>
  </si>
  <si>
    <t>BROUGHT FORWARD</t>
  </si>
  <si>
    <t>CUM. BALANCE</t>
  </si>
  <si>
    <t>CASH FLOW FORECAST - YEAR 2</t>
  </si>
  <si>
    <t>Marketing</t>
  </si>
  <si>
    <t>Office Rent</t>
  </si>
  <si>
    <t>BALANCE</t>
  </si>
  <si>
    <t>CUM BALANCE</t>
  </si>
  <si>
    <t>CASH FLOW FORECAST - YEAR 3</t>
  </si>
  <si>
    <t>Office rent</t>
  </si>
  <si>
    <t>PROFIT &amp; LOSS ACCOUNT (YEAR 1 – PROJECTED)</t>
  </si>
  <si>
    <t>PROFIT &amp; LOSS ACCOUNT (YEAR 2 – PROJECTED)</t>
  </si>
  <si>
    <t>PROFIT &amp; LOSS ACCOUNT (YEAR 3 – PROJECTED)</t>
  </si>
  <si>
    <t>SALES</t>
  </si>
  <si>
    <t>Cost of Sales</t>
  </si>
  <si>
    <t>Gross Profit</t>
  </si>
  <si>
    <t>OVERHEADS</t>
  </si>
  <si>
    <t>NET PROFIT</t>
  </si>
</sst>
</file>

<file path=xl/styles.xml><?xml version="1.0" encoding="utf-8"?>
<styleSheet xmlns="http://schemas.openxmlformats.org/spreadsheetml/2006/main" xmlns:x14ac="http://schemas.microsoft.com/office/spreadsheetml/2009/9/ac" xmlns:mc="http://schemas.openxmlformats.org/markup-compatibility/2006">
  <numFmts count="9">
    <numFmt numFmtId="164" formatCode="0.##"/>
    <numFmt numFmtId="165" formatCode="£#,##0"/>
    <numFmt numFmtId="166" formatCode="£0"/>
    <numFmt numFmtId="167" formatCode="&quot;£&quot;#,##0"/>
    <numFmt numFmtId="168" formatCode="[$£-809]#,##0"/>
    <numFmt numFmtId="169" formatCode="[$£-809]#,##0.00"/>
    <numFmt numFmtId="170" formatCode="&quot;£&quot;#,##0.00"/>
    <numFmt numFmtId="171" formatCode="#,##0.###############"/>
    <numFmt numFmtId="172" formatCode="£#,##0;-£#,##0"/>
  </numFmts>
  <fonts count="13">
    <font>
      <sz val="10.0"/>
      <color rgb="FF000000"/>
      <name val="Arial"/>
      <scheme val="minor"/>
    </font>
    <font>
      <b/>
      <sz val="12.0"/>
      <color rgb="FFFFFFFF"/>
      <name val="Arial"/>
      <scheme val="minor"/>
    </font>
    <font>
      <b/>
      <sz val="9.0"/>
      <color rgb="FF000000"/>
      <name val="Arial"/>
      <scheme val="minor"/>
    </font>
    <font>
      <b/>
      <sz val="8.0"/>
      <color rgb="FF000000"/>
      <name val="Arial"/>
      <scheme val="minor"/>
    </font>
    <font>
      <sz val="8.0"/>
      <color rgb="FF000000"/>
      <name val="Arial"/>
      <scheme val="minor"/>
    </font>
    <font>
      <b/>
      <sz val="10.0"/>
      <color rgb="FF000000"/>
      <name val="Arial"/>
      <scheme val="minor"/>
    </font>
    <font>
      <color theme="1"/>
      <name val="Arial"/>
      <scheme val="minor"/>
    </font>
    <font>
      <b/>
      <sz val="10.0"/>
      <color rgb="FFFFFFFF"/>
      <name val="Arial"/>
      <scheme val="minor"/>
    </font>
    <font>
      <b/>
      <sz val="11.0"/>
      <color rgb="FFFFFFFF"/>
      <name val="Arial"/>
      <scheme val="minor"/>
    </font>
    <font>
      <sz val="10.0"/>
      <color theme="1"/>
      <name val="Arial"/>
      <scheme val="minor"/>
    </font>
    <font>
      <sz val="9.0"/>
      <color rgb="FF000000"/>
      <name val="Arial"/>
      <scheme val="minor"/>
    </font>
    <font>
      <sz val="9.0"/>
      <color theme="1"/>
      <name val="Arial"/>
      <scheme val="minor"/>
    </font>
    <font>
      <b/>
      <sz val="11.0"/>
      <color rgb="FF000000"/>
      <name val="Arial"/>
      <scheme val="minor"/>
    </font>
  </fonts>
  <fills count="7">
    <fill>
      <patternFill patternType="none"/>
    </fill>
    <fill>
      <patternFill patternType="lightGray"/>
    </fill>
    <fill>
      <patternFill patternType="solid">
        <fgColor rgb="FF333333"/>
        <bgColor rgb="FF333333"/>
      </patternFill>
    </fill>
    <fill>
      <patternFill patternType="solid">
        <fgColor rgb="FFDDDDDD"/>
        <bgColor rgb="FFDDDDDD"/>
      </patternFill>
    </fill>
    <fill>
      <patternFill patternType="solid">
        <fgColor rgb="FFFFFF99"/>
        <bgColor rgb="FFFFFF99"/>
      </patternFill>
    </fill>
    <fill>
      <patternFill patternType="solid">
        <fgColor rgb="FFFFFFFF"/>
        <bgColor rgb="FFFFFFFF"/>
      </patternFill>
    </fill>
    <fill>
      <patternFill patternType="solid">
        <fgColor rgb="FFE6E6E6"/>
        <bgColor rgb="FFE6E6E6"/>
      </patternFill>
    </fill>
  </fills>
  <borders count="1">
    <border/>
  </borders>
  <cellStyleXfs count="1">
    <xf borderId="0" fillId="0" fontId="0" numFmtId="0" applyAlignment="1" applyFont="1"/>
  </cellStyleXfs>
  <cellXfs count="76">
    <xf borderId="0" fillId="0" fontId="0" numFmtId="0" xfId="0" applyAlignment="1" applyFont="1">
      <alignment readingOrder="0" shrinkToFit="0" vertical="bottom" wrapText="1"/>
    </xf>
    <xf borderId="0" fillId="2" fontId="1" numFmtId="164" xfId="0" applyAlignment="1" applyFill="1" applyFont="1" applyNumberFormat="1">
      <alignment horizontal="left" shrinkToFit="0" vertical="center" wrapText="1"/>
    </xf>
    <xf borderId="0" fillId="3" fontId="2" numFmtId="164" xfId="0" applyAlignment="1" applyFill="1" applyFont="1" applyNumberFormat="1">
      <alignment horizontal="left" shrinkToFit="0" vertical="center" wrapText="1"/>
    </xf>
    <xf borderId="0" fillId="3" fontId="2" numFmtId="164" xfId="0" applyAlignment="1" applyFont="1" applyNumberFormat="1">
      <alignment horizontal="right" shrinkToFit="0" vertical="center" wrapText="1"/>
    </xf>
    <xf borderId="0" fillId="0" fontId="3" numFmtId="165" xfId="0" applyAlignment="1" applyFont="1" applyNumberFormat="1">
      <alignment shrinkToFit="0" vertical="center" wrapText="1"/>
    </xf>
    <xf borderId="0" fillId="4" fontId="2" numFmtId="164" xfId="0" applyAlignment="1" applyFill="1" applyFont="1" applyNumberFormat="1">
      <alignment horizontal="right" shrinkToFit="0" vertical="center" wrapText="1"/>
    </xf>
    <xf borderId="0" fillId="4" fontId="2" numFmtId="166" xfId="0" applyAlignment="1" applyFont="1" applyNumberFormat="1">
      <alignment shrinkToFit="0" vertical="center" wrapText="1"/>
    </xf>
    <xf borderId="0" fillId="0" fontId="4" numFmtId="164" xfId="0" applyAlignment="1" applyFont="1" applyNumberFormat="1">
      <alignment shrinkToFit="0" vertical="center" wrapText="1"/>
    </xf>
    <xf borderId="0" fillId="4" fontId="5" numFmtId="164" xfId="0" applyAlignment="1" applyFont="1" applyNumberFormat="1">
      <alignment horizontal="right" shrinkToFit="0" vertical="center" wrapText="1"/>
    </xf>
    <xf borderId="0" fillId="4" fontId="5" numFmtId="166" xfId="0" applyAlignment="1" applyFont="1" applyNumberFormat="1">
      <alignment horizontal="right" shrinkToFit="0" vertical="center" wrapText="1"/>
    </xf>
    <xf borderId="0" fillId="0" fontId="6" numFmtId="0" xfId="0" applyAlignment="1" applyFont="1">
      <alignment readingOrder="0" shrinkToFit="0" wrapText="1"/>
    </xf>
    <xf borderId="0" fillId="0" fontId="3" numFmtId="165" xfId="0" applyAlignment="1" applyFont="1" applyNumberFormat="1">
      <alignment readingOrder="0" shrinkToFit="0" vertical="center" wrapText="1"/>
    </xf>
    <xf borderId="0" fillId="2" fontId="7" numFmtId="164" xfId="0" applyAlignment="1" applyFont="1" applyNumberFormat="1">
      <alignment horizontal="center" shrinkToFit="0" vertical="center" wrapText="1"/>
    </xf>
    <xf borderId="0" fillId="2" fontId="7" numFmtId="166" xfId="0" applyAlignment="1" applyFont="1" applyNumberFormat="1">
      <alignment horizontal="right" shrinkToFit="0" vertical="center" wrapText="1"/>
    </xf>
    <xf borderId="0" fillId="2" fontId="8" numFmtId="164" xfId="0" applyAlignment="1" applyFont="1" applyNumberFormat="1">
      <alignment shrinkToFit="0" vertical="center" wrapText="0"/>
    </xf>
    <xf borderId="0" fillId="3" fontId="2" numFmtId="164" xfId="0" applyAlignment="1" applyFont="1" applyNumberFormat="1">
      <alignment shrinkToFit="0" vertical="center" wrapText="0"/>
    </xf>
    <xf borderId="0" fillId="3" fontId="3" numFmtId="164" xfId="0" applyAlignment="1" applyFont="1" applyNumberFormat="1">
      <alignment horizontal="center" shrinkToFit="0" vertical="center" wrapText="0"/>
    </xf>
    <xf borderId="0" fillId="3" fontId="3" numFmtId="164" xfId="0" applyAlignment="1" applyFont="1" applyNumberFormat="1">
      <alignment readingOrder="0" shrinkToFit="0" vertical="center" wrapText="0"/>
    </xf>
    <xf borderId="0" fillId="0" fontId="4" numFmtId="164" xfId="0" applyAlignment="1" applyFont="1" applyNumberFormat="1">
      <alignment readingOrder="0" shrinkToFit="0" vertical="center" wrapText="1"/>
    </xf>
    <xf borderId="0" fillId="0" fontId="4" numFmtId="1" xfId="0" applyAlignment="1" applyFont="1" applyNumberFormat="1">
      <alignment shrinkToFit="0" vertical="center" wrapText="0"/>
    </xf>
    <xf borderId="0" fillId="0" fontId="6" numFmtId="167" xfId="0" applyAlignment="1" applyFont="1" applyNumberFormat="1">
      <alignment readingOrder="0" shrinkToFit="0" wrapText="1"/>
    </xf>
    <xf borderId="0" fillId="4" fontId="2" numFmtId="165" xfId="0" applyAlignment="1" applyFont="1" applyNumberFormat="1">
      <alignment shrinkToFit="0" vertical="center" wrapText="0"/>
    </xf>
    <xf borderId="0" fillId="0" fontId="6" numFmtId="168" xfId="0" applyAlignment="1" applyFont="1" applyNumberFormat="1">
      <alignment readingOrder="0" shrinkToFit="0" wrapText="1"/>
    </xf>
    <xf borderId="0" fillId="5" fontId="4" numFmtId="164" xfId="0" applyAlignment="1" applyFill="1" applyFont="1" applyNumberFormat="1">
      <alignment readingOrder="0" shrinkToFit="0" vertical="center" wrapText="0"/>
    </xf>
    <xf borderId="0" fillId="5" fontId="3" numFmtId="164" xfId="0" applyAlignment="1" applyFont="1" applyNumberFormat="1">
      <alignment readingOrder="0" shrinkToFit="0" vertical="center" wrapText="0"/>
    </xf>
    <xf borderId="0" fillId="5" fontId="3" numFmtId="168" xfId="0" applyAlignment="1" applyFont="1" applyNumberFormat="1">
      <alignment readingOrder="0" shrinkToFit="0" vertical="center" wrapText="0"/>
    </xf>
    <xf borderId="0" fillId="4" fontId="3" numFmtId="164" xfId="0" applyAlignment="1" applyFont="1" applyNumberFormat="1">
      <alignment readingOrder="0" shrinkToFit="0" vertical="center" wrapText="0"/>
    </xf>
    <xf borderId="0" fillId="0" fontId="4" numFmtId="168" xfId="0" applyAlignment="1" applyFont="1" applyNumberFormat="1">
      <alignment readingOrder="0" shrinkToFit="0" vertical="center" wrapText="0"/>
    </xf>
    <xf borderId="0" fillId="5" fontId="4" numFmtId="164" xfId="0" applyAlignment="1" applyFont="1" applyNumberFormat="1">
      <alignment readingOrder="0" shrinkToFit="0" vertical="center" wrapText="0"/>
    </xf>
    <xf borderId="0" fillId="5" fontId="0" numFmtId="169" xfId="0" applyAlignment="1" applyFont="1" applyNumberFormat="1">
      <alignment readingOrder="0" shrinkToFit="0" vertical="center" wrapText="0"/>
    </xf>
    <xf borderId="0" fillId="4" fontId="4" numFmtId="164" xfId="0" applyAlignment="1" applyFont="1" applyNumberFormat="1">
      <alignment readingOrder="0" shrinkToFit="0" vertical="center" wrapText="0"/>
    </xf>
    <xf borderId="0" fillId="4" fontId="2" numFmtId="164" xfId="0" applyAlignment="1" applyFont="1" applyNumberFormat="1">
      <alignment shrinkToFit="0" vertical="center" wrapText="1"/>
    </xf>
    <xf borderId="0" fillId="4" fontId="2" numFmtId="165" xfId="0" applyAlignment="1" applyFont="1" applyNumberFormat="1">
      <alignment shrinkToFit="0" vertical="center" wrapText="1"/>
    </xf>
    <xf borderId="0" fillId="0" fontId="6" numFmtId="0" xfId="0" applyAlignment="1" applyFont="1">
      <alignment shrinkToFit="0" vertical="center" wrapText="1"/>
    </xf>
    <xf borderId="0" fillId="0" fontId="0" numFmtId="168" xfId="0" applyAlignment="1" applyFont="1" applyNumberFormat="1">
      <alignment readingOrder="0" shrinkToFit="0" vertical="center" wrapText="0"/>
    </xf>
    <xf borderId="0" fillId="0" fontId="9" numFmtId="0" xfId="0" applyAlignment="1" applyFont="1">
      <alignment shrinkToFit="0" wrapText="1"/>
    </xf>
    <xf borderId="0" fillId="5" fontId="4" numFmtId="169" xfId="0" applyAlignment="1" applyFont="1" applyNumberFormat="1">
      <alignment readingOrder="0" shrinkToFit="0" vertical="center" wrapText="0"/>
    </xf>
    <xf borderId="0" fillId="0" fontId="6" numFmtId="167" xfId="0" applyAlignment="1" applyFont="1" applyNumberFormat="1">
      <alignment readingOrder="0" shrinkToFit="0" vertical="center" wrapText="1"/>
    </xf>
    <xf borderId="0" fillId="2" fontId="8" numFmtId="164" xfId="0" applyAlignment="1" applyFont="1" applyNumberFormat="1">
      <alignment readingOrder="0" shrinkToFit="0" vertical="center" wrapText="0"/>
    </xf>
    <xf borderId="0" fillId="0" fontId="6" numFmtId="168" xfId="0" applyAlignment="1" applyFont="1" applyNumberFormat="1">
      <alignment readingOrder="0" shrinkToFit="0" vertical="center" wrapText="1"/>
    </xf>
    <xf borderId="0" fillId="5" fontId="10" numFmtId="164" xfId="0" applyAlignment="1" applyFont="1" applyNumberFormat="1">
      <alignment readingOrder="0" shrinkToFit="0" vertical="center" wrapText="1"/>
    </xf>
    <xf borderId="0" fillId="5" fontId="2" numFmtId="165" xfId="0" applyAlignment="1" applyFont="1" applyNumberFormat="1">
      <alignment shrinkToFit="0" vertical="center" wrapText="1"/>
    </xf>
    <xf borderId="0" fillId="5" fontId="0" numFmtId="165" xfId="0" applyAlignment="1" applyFont="1" applyNumberFormat="1">
      <alignment readingOrder="0" shrinkToFit="0" vertical="center" wrapText="1"/>
    </xf>
    <xf borderId="0" fillId="3" fontId="3" numFmtId="0" xfId="0" applyAlignment="1" applyFont="1">
      <alignment horizontal="center" shrinkToFit="0" vertical="center" wrapText="0"/>
    </xf>
    <xf borderId="0" fillId="0" fontId="4" numFmtId="164" xfId="0" applyAlignment="1" applyFont="1" applyNumberFormat="1">
      <alignment shrinkToFit="0" vertical="center" wrapText="0"/>
    </xf>
    <xf borderId="0" fillId="4" fontId="2" numFmtId="0" xfId="0" applyAlignment="1" applyFont="1">
      <alignment shrinkToFit="0" vertical="center" wrapText="0"/>
    </xf>
    <xf borderId="0" fillId="4" fontId="2" numFmtId="167" xfId="0" applyAlignment="1" applyFont="1" applyNumberFormat="1">
      <alignment shrinkToFit="0" vertical="center" wrapText="0"/>
    </xf>
    <xf borderId="0" fillId="0" fontId="6" numFmtId="169" xfId="0" applyAlignment="1" applyFont="1" applyNumberFormat="1">
      <alignment readingOrder="0" shrinkToFit="0" vertical="center" wrapText="1"/>
    </xf>
    <xf borderId="0" fillId="4" fontId="2" numFmtId="169" xfId="0" applyAlignment="1" applyFont="1" applyNumberFormat="1">
      <alignment shrinkToFit="0" vertical="center" wrapText="0"/>
    </xf>
    <xf borderId="0" fillId="4" fontId="2" numFmtId="164" xfId="0" applyAlignment="1" applyFont="1" applyNumberFormat="1">
      <alignment shrinkToFit="0" vertical="center" wrapText="0"/>
    </xf>
    <xf borderId="0" fillId="4" fontId="2" numFmtId="1" xfId="0" applyAlignment="1" applyFont="1" applyNumberFormat="1">
      <alignment shrinkToFit="0" vertical="center" wrapText="0"/>
    </xf>
    <xf borderId="0" fillId="0" fontId="4" numFmtId="169" xfId="0" applyAlignment="1" applyFont="1" applyNumberFormat="1">
      <alignment horizontal="right" readingOrder="0" shrinkToFit="0" vertical="center" wrapText="0"/>
    </xf>
    <xf borderId="0" fillId="0" fontId="6" numFmtId="170" xfId="0" applyAlignment="1" applyFont="1" applyNumberFormat="1">
      <alignment readingOrder="0" shrinkToFit="0" vertical="center" wrapText="1"/>
    </xf>
    <xf borderId="0" fillId="4" fontId="2" numFmtId="168" xfId="0" applyAlignment="1" applyFont="1" applyNumberFormat="1">
      <alignment shrinkToFit="0" vertical="center" wrapText="0"/>
    </xf>
    <xf borderId="0" fillId="0" fontId="4" numFmtId="170" xfId="0" applyAlignment="1" applyFont="1" applyNumberFormat="1">
      <alignment readingOrder="0" shrinkToFit="0" vertical="center" wrapText="1"/>
    </xf>
    <xf borderId="0" fillId="4" fontId="2" numFmtId="170" xfId="0" applyAlignment="1" applyFont="1" applyNumberFormat="1">
      <alignment shrinkToFit="0" vertical="center" wrapText="0"/>
    </xf>
    <xf borderId="0" fillId="0" fontId="4" numFmtId="1" xfId="0" applyAlignment="1" applyFont="1" applyNumberFormat="1">
      <alignment horizontal="right" shrinkToFit="0" vertical="center" wrapText="0"/>
    </xf>
    <xf borderId="0" fillId="0" fontId="4" numFmtId="164" xfId="0" applyAlignment="1" applyFont="1" applyNumberFormat="1">
      <alignment readingOrder="0" shrinkToFit="0" vertical="center" wrapText="0"/>
    </xf>
    <xf borderId="0" fillId="0" fontId="2" numFmtId="164" xfId="0" applyAlignment="1" applyFont="1" applyNumberFormat="1">
      <alignment shrinkToFit="0" vertical="center" wrapText="0"/>
    </xf>
    <xf borderId="0" fillId="0" fontId="4" numFmtId="166" xfId="0" applyAlignment="1" applyFont="1" applyNumberFormat="1">
      <alignment shrinkToFit="0" vertical="center" wrapText="0"/>
    </xf>
    <xf borderId="0" fillId="4" fontId="2" numFmtId="166" xfId="0" applyAlignment="1" applyFont="1" applyNumberFormat="1">
      <alignment shrinkToFit="0" vertical="center" wrapText="0"/>
    </xf>
    <xf borderId="0" fillId="4" fontId="2" numFmtId="171" xfId="0" applyAlignment="1" applyFont="1" applyNumberFormat="1">
      <alignment shrinkToFit="0" vertical="center" wrapText="0"/>
    </xf>
    <xf borderId="0" fillId="2" fontId="7" numFmtId="164" xfId="0" applyAlignment="1" applyFont="1" applyNumberFormat="1">
      <alignment horizontal="center" readingOrder="0" shrinkToFit="0" vertical="center" wrapText="1"/>
    </xf>
    <xf borderId="0" fillId="6" fontId="2" numFmtId="164" xfId="0" applyAlignment="1" applyFill="1" applyFont="1" applyNumberFormat="1">
      <alignment shrinkToFit="0" vertical="center" wrapText="1"/>
    </xf>
    <xf borderId="0" fillId="6" fontId="10" numFmtId="172" xfId="0" applyAlignment="1" applyFont="1" applyNumberFormat="1">
      <alignment shrinkToFit="0" vertical="center" wrapText="1"/>
    </xf>
    <xf borderId="0" fillId="6" fontId="2" numFmtId="172" xfId="0" applyAlignment="1" applyFont="1" applyNumberFormat="1">
      <alignment shrinkToFit="0" vertical="center" wrapText="1"/>
    </xf>
    <xf borderId="0" fillId="0" fontId="10" numFmtId="164" xfId="0" applyAlignment="1" applyFont="1" applyNumberFormat="1">
      <alignment shrinkToFit="0" vertical="center" wrapText="1"/>
    </xf>
    <xf borderId="0" fillId="0" fontId="10" numFmtId="165" xfId="0" applyAlignment="1" applyFont="1" applyNumberFormat="1">
      <alignment shrinkToFit="0" vertical="center" wrapText="1"/>
    </xf>
    <xf borderId="0" fillId="0" fontId="11" numFmtId="0" xfId="0" applyAlignment="1" applyFont="1">
      <alignment shrinkToFit="0" wrapText="1"/>
    </xf>
    <xf borderId="0" fillId="4" fontId="5" numFmtId="164" xfId="0" applyAlignment="1" applyFont="1" applyNumberFormat="1">
      <alignment shrinkToFit="0" vertical="center" wrapText="1"/>
    </xf>
    <xf borderId="0" fillId="4" fontId="5" numFmtId="172" xfId="0" applyAlignment="1" applyFont="1" applyNumberFormat="1">
      <alignment shrinkToFit="0" vertical="center" wrapText="1"/>
    </xf>
    <xf borderId="0" fillId="0" fontId="10" numFmtId="172" xfId="0" applyAlignment="1" applyFont="1" applyNumberFormat="1">
      <alignment shrinkToFit="0" vertical="center" wrapText="1"/>
    </xf>
    <xf borderId="0" fillId="4" fontId="0" numFmtId="172" xfId="0" applyAlignment="1" applyFont="1" applyNumberFormat="1">
      <alignment shrinkToFit="0" vertical="center" wrapText="1"/>
    </xf>
    <xf borderId="0" fillId="0" fontId="0" numFmtId="172" xfId="0" applyAlignment="1" applyFont="1" applyNumberFormat="1">
      <alignment shrinkToFit="0" vertical="center" wrapText="1"/>
    </xf>
    <xf borderId="0" fillId="4" fontId="12" numFmtId="164" xfId="0" applyAlignment="1" applyFont="1" applyNumberFormat="1">
      <alignment shrinkToFit="0" vertical="center" wrapText="1"/>
    </xf>
    <xf borderId="0" fillId="4" fontId="12" numFmtId="172" xfId="0" applyAlignment="1" applyFont="1" applyNumberFormat="1">
      <alignment shrinkToFit="0" vertical="center" wrapText="1"/>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5.xml"/><Relationship Id="rId3"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comments" Target="../comments5.xml"/><Relationship Id="rId2" Type="http://schemas.openxmlformats.org/officeDocument/2006/relationships/drawing" Target="../drawings/drawing8.xml"/><Relationship Id="rId3"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5.75"/>
    <col customWidth="1" min="2" max="3" width="20.75"/>
    <col customWidth="1" min="4" max="4" width="14.13"/>
    <col customWidth="1" min="5" max="26" width="14.38"/>
  </cols>
  <sheetData>
    <row r="1" ht="25.5" customHeight="1">
      <c r="A1" s="1" t="s">
        <v>0</v>
      </c>
    </row>
    <row r="2" ht="22.5" customHeight="1">
      <c r="A2" s="2" t="s">
        <v>1</v>
      </c>
      <c r="B2" s="3" t="s">
        <v>2</v>
      </c>
      <c r="C2" s="3" t="s">
        <v>3</v>
      </c>
      <c r="D2" s="3" t="s">
        <v>4</v>
      </c>
    </row>
    <row r="3" ht="18.0" customHeight="1">
      <c r="D3" s="4">
        <f t="shared" ref="D3:D7" si="1">(B3+C3)</f>
        <v>0</v>
      </c>
    </row>
    <row r="4" ht="18.0" customHeight="1">
      <c r="D4" s="4">
        <f t="shared" si="1"/>
        <v>0</v>
      </c>
    </row>
    <row r="5" ht="18.0" customHeight="1">
      <c r="D5" s="4">
        <f t="shared" si="1"/>
        <v>0</v>
      </c>
    </row>
    <row r="6" ht="18.0" customHeight="1">
      <c r="D6" s="4">
        <f t="shared" si="1"/>
        <v>0</v>
      </c>
    </row>
    <row r="7" ht="18.0" customHeight="1">
      <c r="D7" s="4">
        <f t="shared" si="1"/>
        <v>0</v>
      </c>
    </row>
    <row r="8" ht="18.0" customHeight="1">
      <c r="A8" s="5" t="s">
        <v>5</v>
      </c>
      <c r="B8" s="6">
        <f t="shared" ref="B8:D8" si="2">SUM(B3:B7)</f>
        <v>0</v>
      </c>
      <c r="C8" s="6">
        <f t="shared" si="2"/>
        <v>0</v>
      </c>
      <c r="D8" s="6">
        <f t="shared" si="2"/>
        <v>0</v>
      </c>
    </row>
    <row r="9" ht="34.5" customHeight="1"/>
    <row r="10" ht="25.5" customHeight="1">
      <c r="A10" s="1" t="s">
        <v>6</v>
      </c>
    </row>
    <row r="11" ht="22.5" customHeight="1">
      <c r="A11" s="2" t="s">
        <v>1</v>
      </c>
      <c r="B11" s="2" t="s">
        <v>7</v>
      </c>
      <c r="D11" s="3" t="s">
        <v>4</v>
      </c>
    </row>
    <row r="12" ht="18.0" customHeight="1">
      <c r="B12" s="7"/>
      <c r="D12" s="4">
        <v>0.0</v>
      </c>
    </row>
    <row r="13" ht="18.0" customHeight="1">
      <c r="B13" s="7"/>
      <c r="D13" s="4">
        <v>0.0</v>
      </c>
    </row>
    <row r="14" ht="18.0" customHeight="1">
      <c r="B14" s="7"/>
      <c r="D14" s="4">
        <v>0.0</v>
      </c>
    </row>
    <row r="15" ht="18.0" customHeight="1">
      <c r="B15" s="7"/>
      <c r="D15" s="4">
        <v>0.0</v>
      </c>
    </row>
    <row r="16" ht="18.0" customHeight="1">
      <c r="B16" s="7"/>
      <c r="D16" s="4">
        <v>0.0</v>
      </c>
    </row>
    <row r="17" ht="18.0" customHeight="1">
      <c r="A17" s="8" t="s">
        <v>4</v>
      </c>
      <c r="D17" s="9">
        <f>SUM(D12:D16)</f>
        <v>0</v>
      </c>
    </row>
    <row r="18" ht="33.0" customHeight="1"/>
    <row r="19" ht="25.5" customHeight="1">
      <c r="A19" s="1" t="s">
        <v>8</v>
      </c>
    </row>
    <row r="20" ht="15.0" customHeight="1">
      <c r="A20" s="2" t="s">
        <v>1</v>
      </c>
      <c r="B20" s="2" t="s">
        <v>7</v>
      </c>
      <c r="D20" s="3" t="s">
        <v>4</v>
      </c>
    </row>
    <row r="21" ht="18.0" customHeight="1">
      <c r="A21" s="10" t="s">
        <v>9</v>
      </c>
      <c r="B21" s="7"/>
      <c r="D21" s="11">
        <v>8000.0</v>
      </c>
    </row>
    <row r="22" ht="18.0" customHeight="1">
      <c r="A22" s="10" t="s">
        <v>10</v>
      </c>
      <c r="B22" s="7"/>
      <c r="D22" s="11">
        <v>3000.0</v>
      </c>
    </row>
    <row r="23" ht="18.0" customHeight="1">
      <c r="B23" s="7"/>
      <c r="D23" s="4">
        <v>0.0</v>
      </c>
    </row>
    <row r="24" ht="18.0" customHeight="1">
      <c r="B24" s="7"/>
      <c r="D24" s="4">
        <v>0.0</v>
      </c>
    </row>
    <row r="25" ht="18.0" customHeight="1">
      <c r="B25" s="7"/>
      <c r="D25" s="4">
        <v>0.0</v>
      </c>
    </row>
    <row r="26" ht="18.0" customHeight="1">
      <c r="A26" s="8" t="s">
        <v>4</v>
      </c>
      <c r="D26" s="9">
        <f>SUM(D21:D25)</f>
        <v>11000</v>
      </c>
    </row>
    <row r="27" ht="32.25" customHeight="1"/>
    <row r="28" ht="38.25" customHeight="1">
      <c r="C28" s="12" t="s">
        <v>11</v>
      </c>
      <c r="D28" s="13">
        <f>((C8+D17)+D26)</f>
        <v>11000</v>
      </c>
    </row>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1">
    <mergeCell ref="A1:D1"/>
    <mergeCell ref="A9:D9"/>
    <mergeCell ref="A10:D10"/>
    <mergeCell ref="B11:C11"/>
    <mergeCell ref="B12:C12"/>
    <mergeCell ref="B13:C13"/>
    <mergeCell ref="B14:C14"/>
    <mergeCell ref="B22:C22"/>
    <mergeCell ref="B23:C23"/>
    <mergeCell ref="B24:C24"/>
    <mergeCell ref="B25:C25"/>
    <mergeCell ref="A26:C26"/>
    <mergeCell ref="A27:D27"/>
    <mergeCell ref="A28:B28"/>
    <mergeCell ref="B15:C15"/>
    <mergeCell ref="B16:C16"/>
    <mergeCell ref="A17:C17"/>
    <mergeCell ref="A18:D18"/>
    <mergeCell ref="A19:D19"/>
    <mergeCell ref="B20:C20"/>
    <mergeCell ref="B21:C21"/>
  </mergeCell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7.13"/>
    <col customWidth="1" min="2" max="14" width="8.75"/>
    <col customWidth="1" min="15" max="26" width="14.38"/>
  </cols>
  <sheetData>
    <row r="1" ht="25.5" customHeight="1">
      <c r="A1" s="14" t="s">
        <v>12</v>
      </c>
    </row>
    <row r="2" ht="18.0" customHeight="1"/>
    <row r="3" ht="15.0" customHeight="1">
      <c r="A3" s="15" t="s">
        <v>13</v>
      </c>
      <c r="B3" s="16" t="s">
        <v>14</v>
      </c>
      <c r="C3" s="16" t="s">
        <v>15</v>
      </c>
      <c r="D3" s="16" t="s">
        <v>16</v>
      </c>
      <c r="E3" s="16" t="s">
        <v>17</v>
      </c>
      <c r="F3" s="16" t="s">
        <v>18</v>
      </c>
      <c r="G3" s="16" t="s">
        <v>19</v>
      </c>
      <c r="H3" s="16" t="s">
        <v>20</v>
      </c>
      <c r="I3" s="16" t="s">
        <v>21</v>
      </c>
      <c r="J3" s="16" t="s">
        <v>22</v>
      </c>
      <c r="K3" s="16" t="s">
        <v>23</v>
      </c>
      <c r="L3" s="16" t="s">
        <v>24</v>
      </c>
      <c r="M3" s="16" t="s">
        <v>25</v>
      </c>
      <c r="N3" s="16" t="s">
        <v>4</v>
      </c>
    </row>
    <row r="4" ht="18.0" customHeight="1"/>
    <row r="5" ht="12.75" customHeight="1">
      <c r="A5" s="17" t="s">
        <v>26</v>
      </c>
    </row>
    <row r="6" ht="12.75" customHeight="1">
      <c r="A6" s="18" t="s">
        <v>27</v>
      </c>
      <c r="B6" s="19"/>
      <c r="C6" s="20">
        <v>600.0</v>
      </c>
      <c r="D6" s="19"/>
      <c r="F6" s="20">
        <v>600.0</v>
      </c>
      <c r="J6" s="20">
        <v>600.0</v>
      </c>
      <c r="N6" s="21">
        <f t="shared" ref="N6:N9" si="1">SUM(B6:M6)</f>
        <v>1800</v>
      </c>
    </row>
    <row r="7" ht="12.75" customHeight="1">
      <c r="A7" s="18" t="s">
        <v>28</v>
      </c>
      <c r="B7" s="20"/>
      <c r="D7" s="20">
        <v>400.0</v>
      </c>
      <c r="E7" s="20">
        <v>400.0</v>
      </c>
      <c r="G7" s="20"/>
      <c r="I7" s="22">
        <v>400.0</v>
      </c>
      <c r="L7" s="22">
        <v>400.0</v>
      </c>
      <c r="N7" s="21">
        <f t="shared" si="1"/>
        <v>1600</v>
      </c>
    </row>
    <row r="8" ht="12.75" customHeight="1">
      <c r="A8" s="18" t="s">
        <v>29</v>
      </c>
      <c r="B8" s="20">
        <v>300.0</v>
      </c>
      <c r="D8" s="20"/>
      <c r="G8" s="20">
        <v>300.0</v>
      </c>
      <c r="M8" s="20">
        <v>300.0</v>
      </c>
      <c r="N8" s="21">
        <f t="shared" si="1"/>
        <v>900</v>
      </c>
    </row>
    <row r="9" ht="12.75" customHeight="1">
      <c r="A9" s="23" t="s">
        <v>30</v>
      </c>
      <c r="B9" s="24"/>
      <c r="C9" s="25">
        <v>200.0</v>
      </c>
      <c r="D9" s="24"/>
      <c r="E9" s="24"/>
      <c r="F9" s="25">
        <v>200.0</v>
      </c>
      <c r="G9" s="24"/>
      <c r="H9" s="24"/>
      <c r="I9" s="24"/>
      <c r="J9" s="25">
        <v>200.0</v>
      </c>
      <c r="K9" s="24"/>
      <c r="L9" s="24"/>
      <c r="M9" s="24"/>
      <c r="N9" s="26">
        <f t="shared" si="1"/>
        <v>600</v>
      </c>
    </row>
    <row r="10" ht="12.75" customHeight="1">
      <c r="A10" s="17" t="s">
        <v>31</v>
      </c>
    </row>
    <row r="11" ht="12.75" customHeight="1">
      <c r="A11" s="18" t="s">
        <v>32</v>
      </c>
      <c r="C11" s="19"/>
      <c r="E11" s="27"/>
      <c r="G11" s="20"/>
      <c r="H11" s="20">
        <v>800.0</v>
      </c>
      <c r="J11" s="20">
        <v>800.0</v>
      </c>
      <c r="N11" s="21">
        <f t="shared" ref="N11:N15" si="2">SUM(B11:M11)</f>
        <v>1600</v>
      </c>
    </row>
    <row r="12" ht="12.75" customHeight="1">
      <c r="A12" s="18" t="s">
        <v>33</v>
      </c>
      <c r="F12" s="20">
        <v>1200.0</v>
      </c>
      <c r="L12" s="20">
        <v>1200.0</v>
      </c>
      <c r="N12" s="21">
        <f t="shared" si="2"/>
        <v>2400</v>
      </c>
    </row>
    <row r="13" ht="12.75" customHeight="1">
      <c r="A13" s="18" t="s">
        <v>34</v>
      </c>
      <c r="E13" s="20">
        <v>600.0</v>
      </c>
      <c r="I13" s="20">
        <v>600.0</v>
      </c>
      <c r="N13" s="21">
        <f t="shared" si="2"/>
        <v>1200</v>
      </c>
    </row>
    <row r="14" ht="12.75" customHeight="1">
      <c r="A14" s="18" t="s">
        <v>35</v>
      </c>
      <c r="E14" s="20">
        <v>700.0</v>
      </c>
      <c r="M14" s="22">
        <v>700.0</v>
      </c>
      <c r="N14" s="21">
        <f t="shared" si="2"/>
        <v>1400</v>
      </c>
    </row>
    <row r="15" ht="12.75" customHeight="1">
      <c r="A15" s="28" t="s">
        <v>36</v>
      </c>
      <c r="B15" s="28"/>
      <c r="C15" s="29">
        <v>400.0</v>
      </c>
      <c r="D15" s="28"/>
      <c r="E15" s="28"/>
      <c r="F15" s="29">
        <v>400.0</v>
      </c>
      <c r="G15" s="28"/>
      <c r="H15" s="28"/>
      <c r="I15" s="28"/>
      <c r="J15" s="29">
        <v>400.0</v>
      </c>
      <c r="K15" s="28"/>
      <c r="L15" s="28"/>
      <c r="M15" s="28"/>
      <c r="N15" s="30">
        <f t="shared" si="2"/>
        <v>1200</v>
      </c>
    </row>
    <row r="16" ht="12.75" customHeight="1">
      <c r="A16" s="17" t="s">
        <v>37</v>
      </c>
    </row>
    <row r="17" ht="12.75" customHeight="1">
      <c r="A17" s="18" t="s">
        <v>38</v>
      </c>
      <c r="E17" s="7"/>
      <c r="N17" s="21">
        <f t="shared" ref="N17:N19" si="3">SUM(B17:M17)</f>
        <v>0</v>
      </c>
    </row>
    <row r="18" ht="12.75" customHeight="1">
      <c r="A18" s="7"/>
      <c r="E18" s="7"/>
      <c r="N18" s="21">
        <f t="shared" si="3"/>
        <v>0</v>
      </c>
    </row>
    <row r="19" ht="18.0" customHeight="1">
      <c r="A19" s="31" t="s">
        <v>4</v>
      </c>
      <c r="B19" s="32">
        <f t="shared" ref="B19:M19" si="4">SUM(B4:B18)</f>
        <v>300</v>
      </c>
      <c r="C19" s="32">
        <f t="shared" si="4"/>
        <v>1200</v>
      </c>
      <c r="D19" s="32">
        <f t="shared" si="4"/>
        <v>400</v>
      </c>
      <c r="E19" s="32">
        <f t="shared" si="4"/>
        <v>1700</v>
      </c>
      <c r="F19" s="32">
        <f t="shared" si="4"/>
        <v>2400</v>
      </c>
      <c r="G19" s="32">
        <f t="shared" si="4"/>
        <v>300</v>
      </c>
      <c r="H19" s="32">
        <f t="shared" si="4"/>
        <v>800</v>
      </c>
      <c r="I19" s="32">
        <f t="shared" si="4"/>
        <v>1000</v>
      </c>
      <c r="J19" s="32">
        <f t="shared" si="4"/>
        <v>2000</v>
      </c>
      <c r="K19" s="32">
        <f t="shared" si="4"/>
        <v>0</v>
      </c>
      <c r="L19" s="32">
        <f t="shared" si="4"/>
        <v>1600</v>
      </c>
      <c r="M19" s="32">
        <f t="shared" si="4"/>
        <v>1000</v>
      </c>
      <c r="N19" s="6">
        <f t="shared" si="3"/>
        <v>12700</v>
      </c>
    </row>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sheetData>
  <mergeCells count="6">
    <mergeCell ref="A1:N1"/>
    <mergeCell ref="A2:N2"/>
    <mergeCell ref="A4:N4"/>
    <mergeCell ref="A5:N5"/>
    <mergeCell ref="A10:N10"/>
    <mergeCell ref="A16:N16"/>
  </mergeCells>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7.13"/>
    <col customWidth="1" min="2" max="14" width="8.75"/>
    <col customWidth="1" min="15" max="26" width="14.38"/>
  </cols>
  <sheetData>
    <row r="1" ht="25.5" customHeight="1">
      <c r="A1" s="14" t="s">
        <v>39</v>
      </c>
    </row>
    <row r="2" ht="18.0" customHeight="1">
      <c r="A2" s="33"/>
    </row>
    <row r="3" ht="15.0" customHeight="1">
      <c r="A3" s="15" t="s">
        <v>13</v>
      </c>
      <c r="B3" s="16" t="s">
        <v>14</v>
      </c>
      <c r="C3" s="16" t="s">
        <v>15</v>
      </c>
      <c r="D3" s="16" t="s">
        <v>16</v>
      </c>
      <c r="E3" s="16" t="s">
        <v>17</v>
      </c>
      <c r="F3" s="16" t="s">
        <v>18</v>
      </c>
      <c r="G3" s="16" t="s">
        <v>19</v>
      </c>
      <c r="H3" s="16" t="s">
        <v>20</v>
      </c>
      <c r="I3" s="16" t="s">
        <v>21</v>
      </c>
      <c r="J3" s="16" t="s">
        <v>22</v>
      </c>
      <c r="K3" s="16" t="s">
        <v>23</v>
      </c>
      <c r="L3" s="16" t="s">
        <v>24</v>
      </c>
      <c r="M3" s="16" t="s">
        <v>25</v>
      </c>
      <c r="N3" s="16" t="s">
        <v>4</v>
      </c>
    </row>
    <row r="4" ht="18.0" customHeight="1">
      <c r="A4" s="33"/>
    </row>
    <row r="5" ht="12.75" customHeight="1">
      <c r="A5" s="17" t="s">
        <v>26</v>
      </c>
    </row>
    <row r="6" ht="12.75" customHeight="1">
      <c r="A6" s="18" t="s">
        <v>27</v>
      </c>
      <c r="B6" s="34">
        <v>600.0</v>
      </c>
      <c r="C6" s="20"/>
      <c r="D6" s="19"/>
      <c r="E6" s="22">
        <v>600.0</v>
      </c>
      <c r="F6" s="27"/>
      <c r="J6" s="20">
        <v>600.0</v>
      </c>
      <c r="N6" s="21">
        <f t="shared" ref="N6:N9" si="1">SUM(B6:M6)</f>
        <v>1800</v>
      </c>
    </row>
    <row r="7" ht="12.75" customHeight="1">
      <c r="A7" s="18" t="s">
        <v>28</v>
      </c>
      <c r="B7" s="20"/>
      <c r="C7" s="22">
        <v>400.0</v>
      </c>
      <c r="D7" s="20"/>
      <c r="F7" s="22">
        <v>400.0</v>
      </c>
      <c r="G7" s="20"/>
      <c r="I7" s="22">
        <v>400.0</v>
      </c>
      <c r="L7" s="22">
        <v>400.0</v>
      </c>
      <c r="N7" s="21">
        <f t="shared" si="1"/>
        <v>1600</v>
      </c>
    </row>
    <row r="8" ht="12.75" customHeight="1">
      <c r="A8" s="18" t="s">
        <v>29</v>
      </c>
      <c r="B8" s="20"/>
      <c r="D8" s="20"/>
      <c r="E8" s="22">
        <v>300.0</v>
      </c>
      <c r="G8" s="20"/>
      <c r="I8" s="22">
        <v>300.0</v>
      </c>
      <c r="M8" s="22">
        <v>300.0</v>
      </c>
      <c r="N8" s="21">
        <f t="shared" si="1"/>
        <v>900</v>
      </c>
    </row>
    <row r="9" ht="12.75" customHeight="1">
      <c r="A9" s="23" t="s">
        <v>30</v>
      </c>
      <c r="B9" s="24"/>
      <c r="C9" s="25">
        <v>300.0</v>
      </c>
      <c r="D9" s="24"/>
      <c r="E9" s="24"/>
      <c r="F9" s="25"/>
      <c r="G9" s="24"/>
      <c r="H9" s="24"/>
      <c r="I9" s="25">
        <v>300.0</v>
      </c>
      <c r="J9" s="24"/>
      <c r="K9" s="24"/>
      <c r="L9" s="25">
        <v>300.0</v>
      </c>
      <c r="M9" s="24"/>
      <c r="N9" s="26">
        <f t="shared" si="1"/>
        <v>900</v>
      </c>
    </row>
    <row r="10" ht="12.75" customHeight="1">
      <c r="A10" s="17" t="s">
        <v>31</v>
      </c>
    </row>
    <row r="11" ht="12.75" customHeight="1">
      <c r="A11" s="18" t="s">
        <v>32</v>
      </c>
      <c r="B11" s="22">
        <v>800.0</v>
      </c>
      <c r="C11" s="19"/>
      <c r="E11" s="27"/>
      <c r="F11" s="22">
        <v>800.0</v>
      </c>
      <c r="G11" s="20"/>
      <c r="J11" s="22">
        <v>800.0</v>
      </c>
      <c r="N11" s="21">
        <f t="shared" ref="N11:N15" si="2">SUM(B11:M11)</f>
        <v>2400</v>
      </c>
    </row>
    <row r="12" ht="12.75" customHeight="1">
      <c r="A12" s="18" t="s">
        <v>33</v>
      </c>
      <c r="F12" s="20"/>
      <c r="G12" s="22">
        <v>1300.0</v>
      </c>
      <c r="K12" s="22">
        <v>1300.0</v>
      </c>
      <c r="N12" s="21">
        <f t="shared" si="2"/>
        <v>2600</v>
      </c>
    </row>
    <row r="13" ht="12.75" customHeight="1">
      <c r="A13" s="18" t="s">
        <v>34</v>
      </c>
      <c r="C13" s="22">
        <v>600.0</v>
      </c>
      <c r="E13" s="20"/>
      <c r="F13" s="22">
        <v>600.0</v>
      </c>
      <c r="I13" s="20"/>
      <c r="J13" s="22">
        <v>600.0</v>
      </c>
      <c r="N13" s="21">
        <f t="shared" si="2"/>
        <v>1800</v>
      </c>
    </row>
    <row r="14" ht="12.75" customHeight="1">
      <c r="A14" s="18" t="s">
        <v>35</v>
      </c>
      <c r="E14" s="20">
        <v>750.0</v>
      </c>
      <c r="H14" s="22">
        <v>750.0</v>
      </c>
      <c r="M14" s="35"/>
      <c r="N14" s="21">
        <f t="shared" si="2"/>
        <v>1500</v>
      </c>
    </row>
    <row r="15" ht="12.75" customHeight="1">
      <c r="A15" s="28" t="s">
        <v>40</v>
      </c>
      <c r="B15" s="24"/>
      <c r="C15" s="24"/>
      <c r="D15" s="29">
        <v>1800.0</v>
      </c>
      <c r="E15" s="24"/>
      <c r="F15" s="24"/>
      <c r="G15" s="36"/>
      <c r="H15" s="24"/>
      <c r="I15" s="24"/>
      <c r="J15" s="29">
        <v>3000.0</v>
      </c>
      <c r="K15" s="24"/>
      <c r="L15" s="24"/>
      <c r="M15" s="29">
        <v>600.0</v>
      </c>
      <c r="N15" s="26">
        <f t="shared" si="2"/>
        <v>5400</v>
      </c>
    </row>
    <row r="16" ht="12.75" customHeight="1">
      <c r="A16" s="17" t="s">
        <v>37</v>
      </c>
    </row>
    <row r="17" ht="12.75" customHeight="1">
      <c r="A17" s="18" t="s">
        <v>38</v>
      </c>
      <c r="C17" s="22">
        <v>1000.0</v>
      </c>
      <c r="E17" s="7"/>
      <c r="J17" s="22">
        <v>1000.0</v>
      </c>
      <c r="N17" s="21">
        <f>SUM(B14:M14)</f>
        <v>1500</v>
      </c>
    </row>
    <row r="18" ht="12.75" customHeight="1">
      <c r="A18" s="18" t="s">
        <v>41</v>
      </c>
      <c r="B18" s="33"/>
      <c r="C18" s="33"/>
      <c r="D18" s="33"/>
      <c r="E18" s="37">
        <v>2000.0</v>
      </c>
      <c r="F18" s="33"/>
      <c r="G18" s="33"/>
      <c r="H18" s="33"/>
      <c r="I18" s="37">
        <v>2000.0</v>
      </c>
      <c r="J18" s="33"/>
      <c r="K18" s="33"/>
      <c r="L18" s="33"/>
      <c r="M18" s="33"/>
      <c r="N18" s="21">
        <f t="shared" ref="N18:N19" si="4">SUM(B18:M18)</f>
        <v>4000</v>
      </c>
    </row>
    <row r="19" ht="18.0" customHeight="1">
      <c r="A19" s="31" t="s">
        <v>4</v>
      </c>
      <c r="B19" s="32">
        <f t="shared" ref="B19:M19" si="3">SUM(B6:B18)</f>
        <v>1400</v>
      </c>
      <c r="C19" s="32">
        <f t="shared" si="3"/>
        <v>2300</v>
      </c>
      <c r="D19" s="32">
        <f t="shared" si="3"/>
        <v>1800</v>
      </c>
      <c r="E19" s="32">
        <f t="shared" si="3"/>
        <v>3650</v>
      </c>
      <c r="F19" s="32">
        <f t="shared" si="3"/>
        <v>1800</v>
      </c>
      <c r="G19" s="32">
        <f t="shared" si="3"/>
        <v>1300</v>
      </c>
      <c r="H19" s="32">
        <f t="shared" si="3"/>
        <v>750</v>
      </c>
      <c r="I19" s="32">
        <f t="shared" si="3"/>
        <v>3000</v>
      </c>
      <c r="J19" s="32">
        <f t="shared" si="3"/>
        <v>6000</v>
      </c>
      <c r="K19" s="32">
        <f t="shared" si="3"/>
        <v>1300</v>
      </c>
      <c r="L19" s="32">
        <f t="shared" si="3"/>
        <v>700</v>
      </c>
      <c r="M19" s="32">
        <f t="shared" si="3"/>
        <v>900</v>
      </c>
      <c r="N19" s="6">
        <f t="shared" si="4"/>
        <v>24900</v>
      </c>
    </row>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sheetData>
  <mergeCells count="6">
    <mergeCell ref="A1:N1"/>
    <mergeCell ref="A2:N2"/>
    <mergeCell ref="A4:N4"/>
    <mergeCell ref="A5:N5"/>
    <mergeCell ref="A10:N10"/>
    <mergeCell ref="A16:N16"/>
  </mergeCells>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7.13"/>
    <col customWidth="1" min="2" max="14" width="8.75"/>
    <col customWidth="1" min="15" max="26" width="14.38"/>
  </cols>
  <sheetData>
    <row r="1" ht="25.5" customHeight="1">
      <c r="A1" s="38" t="s">
        <v>42</v>
      </c>
    </row>
    <row r="2" ht="18.0" customHeight="1">
      <c r="A2" s="33"/>
    </row>
    <row r="3" ht="15.0" customHeight="1">
      <c r="A3" s="15" t="s">
        <v>13</v>
      </c>
      <c r="B3" s="16" t="s">
        <v>14</v>
      </c>
      <c r="C3" s="16" t="s">
        <v>15</v>
      </c>
      <c r="D3" s="16" t="s">
        <v>16</v>
      </c>
      <c r="E3" s="16" t="s">
        <v>17</v>
      </c>
      <c r="F3" s="16" t="s">
        <v>18</v>
      </c>
      <c r="G3" s="16" t="s">
        <v>19</v>
      </c>
      <c r="H3" s="16" t="s">
        <v>20</v>
      </c>
      <c r="I3" s="16" t="s">
        <v>21</v>
      </c>
      <c r="J3" s="16" t="s">
        <v>22</v>
      </c>
      <c r="K3" s="16" t="s">
        <v>23</v>
      </c>
      <c r="L3" s="16" t="s">
        <v>24</v>
      </c>
      <c r="M3" s="16" t="s">
        <v>25</v>
      </c>
      <c r="N3" s="16" t="s">
        <v>4</v>
      </c>
    </row>
    <row r="4" ht="18.0" customHeight="1">
      <c r="A4" s="33"/>
    </row>
    <row r="5" ht="12.75" customHeight="1">
      <c r="A5" s="17" t="s">
        <v>26</v>
      </c>
    </row>
    <row r="6" ht="12.75" customHeight="1">
      <c r="A6" s="18" t="s">
        <v>43</v>
      </c>
      <c r="B6" s="34">
        <v>800.0</v>
      </c>
      <c r="C6" s="20"/>
      <c r="D6" s="34">
        <v>800.0</v>
      </c>
      <c r="F6" s="34">
        <v>800.0</v>
      </c>
      <c r="G6" s="34">
        <v>800.0</v>
      </c>
      <c r="J6" s="20"/>
      <c r="K6" s="34">
        <v>800.0</v>
      </c>
      <c r="N6" s="21">
        <f t="shared" ref="N6:N9" si="1">SUM(B6:M6)</f>
        <v>4000</v>
      </c>
    </row>
    <row r="7" ht="12.75" customHeight="1">
      <c r="A7" s="18" t="s">
        <v>28</v>
      </c>
      <c r="B7" s="20"/>
      <c r="D7" s="22">
        <v>400.0</v>
      </c>
      <c r="G7" s="20"/>
      <c r="H7" s="22">
        <v>400.0</v>
      </c>
      <c r="L7" s="22">
        <v>400.0</v>
      </c>
      <c r="N7" s="21">
        <f t="shared" si="1"/>
        <v>1200</v>
      </c>
    </row>
    <row r="8" ht="12.75" customHeight="1">
      <c r="A8" s="18" t="s">
        <v>29</v>
      </c>
      <c r="B8" s="20"/>
      <c r="C8" s="22">
        <v>550.0</v>
      </c>
      <c r="D8" s="20"/>
      <c r="E8" s="22">
        <v>550.0</v>
      </c>
      <c r="G8" s="22">
        <v>550.0</v>
      </c>
      <c r="I8" s="22">
        <v>550.0</v>
      </c>
      <c r="J8" s="22">
        <v>550.0</v>
      </c>
      <c r="M8" s="22">
        <v>550.0</v>
      </c>
      <c r="N8" s="21">
        <f t="shared" si="1"/>
        <v>3300</v>
      </c>
    </row>
    <row r="9" ht="12.75" customHeight="1">
      <c r="A9" s="23" t="s">
        <v>30</v>
      </c>
      <c r="B9" s="25">
        <v>400.0</v>
      </c>
      <c r="C9" s="24"/>
      <c r="D9" s="24"/>
      <c r="E9" s="25">
        <v>400.0</v>
      </c>
      <c r="F9" s="24"/>
      <c r="G9" s="24"/>
      <c r="H9" s="25">
        <v>400.0</v>
      </c>
      <c r="I9" s="24"/>
      <c r="J9" s="24"/>
      <c r="K9" s="25">
        <v>400.0</v>
      </c>
      <c r="L9" s="24"/>
      <c r="M9" s="24"/>
      <c r="N9" s="26">
        <f t="shared" si="1"/>
        <v>1600</v>
      </c>
    </row>
    <row r="10" ht="12.75" customHeight="1">
      <c r="A10" s="17" t="s">
        <v>31</v>
      </c>
    </row>
    <row r="11" ht="12.75" customHeight="1">
      <c r="A11" s="18" t="s">
        <v>32</v>
      </c>
      <c r="C11" s="22">
        <v>800.0</v>
      </c>
      <c r="E11" s="22">
        <v>800.0</v>
      </c>
      <c r="G11" s="20"/>
      <c r="H11" s="22">
        <v>800.0</v>
      </c>
      <c r="J11" s="22">
        <v>800.0</v>
      </c>
      <c r="L11" s="22">
        <v>800.0</v>
      </c>
      <c r="N11" s="21">
        <f t="shared" ref="N11:N15" si="2">SUM(B11:M11)</f>
        <v>4000</v>
      </c>
    </row>
    <row r="12" ht="12.75" customHeight="1">
      <c r="A12" s="18" t="s">
        <v>44</v>
      </c>
      <c r="B12" s="20">
        <v>1600.0</v>
      </c>
      <c r="F12" s="20">
        <v>1600.0</v>
      </c>
      <c r="J12" s="20">
        <v>1600.0</v>
      </c>
      <c r="N12" s="21">
        <f t="shared" si="2"/>
        <v>4800</v>
      </c>
    </row>
    <row r="13" ht="12.75" customHeight="1">
      <c r="A13" s="18" t="s">
        <v>34</v>
      </c>
      <c r="D13" s="20">
        <v>1100.0</v>
      </c>
      <c r="E13" s="20"/>
      <c r="G13" s="20">
        <v>1100.0</v>
      </c>
      <c r="I13" s="20"/>
      <c r="J13" s="20">
        <v>1100.0</v>
      </c>
      <c r="M13" s="20">
        <v>1100.0</v>
      </c>
      <c r="N13" s="21">
        <f t="shared" si="2"/>
        <v>4400</v>
      </c>
    </row>
    <row r="14" ht="12.75" customHeight="1">
      <c r="A14" s="18" t="s">
        <v>35</v>
      </c>
      <c r="C14" s="20">
        <v>750.0</v>
      </c>
      <c r="E14" s="20"/>
      <c r="F14" s="20">
        <v>750.0</v>
      </c>
      <c r="I14" s="20">
        <v>750.0</v>
      </c>
      <c r="K14" s="22">
        <v>5250.0</v>
      </c>
      <c r="L14" s="22">
        <v>5250.0</v>
      </c>
      <c r="N14" s="21">
        <f t="shared" si="2"/>
        <v>12750</v>
      </c>
    </row>
    <row r="15" ht="12.75" customHeight="1">
      <c r="A15" s="28" t="s">
        <v>45</v>
      </c>
      <c r="B15" s="24"/>
      <c r="C15" s="29">
        <v>700.0</v>
      </c>
      <c r="D15" s="24"/>
      <c r="E15" s="24"/>
      <c r="F15" s="29">
        <v>2800.0</v>
      </c>
      <c r="G15" s="24"/>
      <c r="H15" s="24"/>
      <c r="I15" s="29">
        <v>3500.0</v>
      </c>
      <c r="J15" s="24"/>
      <c r="K15" s="24"/>
      <c r="L15" s="29">
        <v>700.0</v>
      </c>
      <c r="M15" s="24"/>
      <c r="N15" s="26">
        <f t="shared" si="2"/>
        <v>7700</v>
      </c>
    </row>
    <row r="16" ht="12.75" customHeight="1">
      <c r="A16" s="17" t="s">
        <v>37</v>
      </c>
    </row>
    <row r="17" ht="12.75" customHeight="1">
      <c r="A17" s="18" t="s">
        <v>38</v>
      </c>
      <c r="B17" s="22">
        <v>1500.0</v>
      </c>
      <c r="E17" s="22">
        <v>1500.0</v>
      </c>
      <c r="G17" s="22">
        <v>1500.0</v>
      </c>
      <c r="J17" s="22">
        <v>1500.0</v>
      </c>
      <c r="M17" s="22">
        <v>1500.0</v>
      </c>
      <c r="N17" s="21">
        <f>SUM(B14:M14)</f>
        <v>12750</v>
      </c>
    </row>
    <row r="18" ht="12.75" customHeight="1">
      <c r="A18" s="18" t="s">
        <v>41</v>
      </c>
      <c r="B18" s="33"/>
      <c r="C18" s="37">
        <v>2000.0</v>
      </c>
      <c r="D18" s="33"/>
      <c r="E18" s="33"/>
      <c r="F18" s="37">
        <v>2000.0</v>
      </c>
      <c r="G18" s="37"/>
      <c r="H18" s="33"/>
      <c r="I18" s="37">
        <v>2000.0</v>
      </c>
      <c r="J18" s="33"/>
      <c r="K18" s="37"/>
      <c r="L18" s="37">
        <v>2000.0</v>
      </c>
      <c r="M18" s="33"/>
      <c r="N18" s="21">
        <f t="shared" ref="N18:N22" si="3">SUM(B18:M18)</f>
        <v>8000</v>
      </c>
    </row>
    <row r="19" ht="12.75" customHeight="1">
      <c r="A19" s="18" t="s">
        <v>46</v>
      </c>
      <c r="B19" s="39">
        <v>1650.0</v>
      </c>
      <c r="C19" s="33"/>
      <c r="D19" s="33"/>
      <c r="E19" s="33"/>
      <c r="F19" s="39">
        <v>1650.0</v>
      </c>
      <c r="G19" s="33"/>
      <c r="H19" s="33"/>
      <c r="I19" s="33"/>
      <c r="J19" s="39">
        <v>1650.0</v>
      </c>
      <c r="K19" s="33"/>
      <c r="L19" s="33"/>
      <c r="M19" s="33"/>
      <c r="N19" s="21">
        <f t="shared" si="3"/>
        <v>4950</v>
      </c>
    </row>
    <row r="20" ht="12.75" customHeight="1">
      <c r="A20" s="18" t="s">
        <v>47</v>
      </c>
      <c r="B20" s="33"/>
      <c r="C20" s="33"/>
      <c r="D20" s="33"/>
      <c r="E20" s="37">
        <v>3200.0</v>
      </c>
      <c r="F20" s="33"/>
      <c r="G20" s="33"/>
      <c r="H20" s="33"/>
      <c r="I20" s="37">
        <v>3200.0</v>
      </c>
      <c r="J20" s="33"/>
      <c r="K20" s="33"/>
      <c r="L20" s="33"/>
      <c r="M20" s="37">
        <v>3200.0</v>
      </c>
      <c r="N20" s="21">
        <f t="shared" si="3"/>
        <v>9600</v>
      </c>
    </row>
    <row r="21" ht="18.0" customHeight="1">
      <c r="A21" s="40" t="s">
        <v>48</v>
      </c>
      <c r="B21" s="41"/>
      <c r="C21" s="42">
        <v>1600.0</v>
      </c>
      <c r="D21" s="41"/>
      <c r="E21" s="41"/>
      <c r="F21" s="41"/>
      <c r="G21" s="42">
        <v>4000.0</v>
      </c>
      <c r="H21" s="41"/>
      <c r="I21" s="41"/>
      <c r="J21" s="41"/>
      <c r="K21" s="42">
        <v>6000.0</v>
      </c>
      <c r="L21" s="41"/>
      <c r="M21" s="41"/>
      <c r="N21" s="6">
        <f t="shared" si="3"/>
        <v>11600</v>
      </c>
    </row>
    <row r="22" ht="18.0" customHeight="1">
      <c r="A22" s="31" t="s">
        <v>4</v>
      </c>
      <c r="B22" s="32">
        <f>SUM(B6:B20)</f>
        <v>5950</v>
      </c>
      <c r="C22" s="32">
        <f>SUM(C6:C21)</f>
        <v>6400</v>
      </c>
      <c r="D22" s="32">
        <f t="shared" ref="D22:M22" si="4">SUM(D6:D20)</f>
        <v>2300</v>
      </c>
      <c r="E22" s="32">
        <f t="shared" si="4"/>
        <v>6450</v>
      </c>
      <c r="F22" s="32">
        <f t="shared" si="4"/>
        <v>9600</v>
      </c>
      <c r="G22" s="32">
        <f t="shared" si="4"/>
        <v>3950</v>
      </c>
      <c r="H22" s="32">
        <f t="shared" si="4"/>
        <v>1600</v>
      </c>
      <c r="I22" s="32">
        <f t="shared" si="4"/>
        <v>10000</v>
      </c>
      <c r="J22" s="32">
        <f t="shared" si="4"/>
        <v>7200</v>
      </c>
      <c r="K22" s="32">
        <f t="shared" si="4"/>
        <v>6450</v>
      </c>
      <c r="L22" s="32">
        <f t="shared" si="4"/>
        <v>9150</v>
      </c>
      <c r="M22" s="32">
        <f t="shared" si="4"/>
        <v>6350</v>
      </c>
      <c r="N22" s="6">
        <f t="shared" si="3"/>
        <v>75400</v>
      </c>
    </row>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6">
    <mergeCell ref="A1:N1"/>
    <mergeCell ref="A2:N2"/>
    <mergeCell ref="A4:N4"/>
    <mergeCell ref="A5:N5"/>
    <mergeCell ref="A10:N10"/>
    <mergeCell ref="A16:N16"/>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7.13"/>
    <col customWidth="1" min="2" max="2" width="16.25"/>
    <col customWidth="1" min="3" max="15" width="8.75"/>
    <col customWidth="1" min="16" max="26" width="14.38"/>
  </cols>
  <sheetData>
    <row r="1" ht="25.5" customHeight="1">
      <c r="A1" s="14" t="s">
        <v>49</v>
      </c>
    </row>
    <row r="2" ht="18.0" customHeight="1">
      <c r="A2" s="33"/>
    </row>
    <row r="3" ht="15.0" customHeight="1">
      <c r="A3" s="33"/>
      <c r="B3" s="16" t="s">
        <v>50</v>
      </c>
      <c r="C3" s="16" t="s">
        <v>14</v>
      </c>
      <c r="D3" s="16" t="s">
        <v>15</v>
      </c>
      <c r="E3" s="16" t="s">
        <v>16</v>
      </c>
      <c r="F3" s="16" t="s">
        <v>17</v>
      </c>
      <c r="G3" s="16" t="s">
        <v>18</v>
      </c>
      <c r="H3" s="16" t="s">
        <v>19</v>
      </c>
      <c r="I3" s="16" t="s">
        <v>20</v>
      </c>
      <c r="J3" s="16" t="s">
        <v>21</v>
      </c>
      <c r="K3" s="16" t="s">
        <v>22</v>
      </c>
      <c r="L3" s="16" t="s">
        <v>23</v>
      </c>
      <c r="M3" s="16" t="s">
        <v>24</v>
      </c>
      <c r="N3" s="16" t="s">
        <v>25</v>
      </c>
      <c r="O3" s="43" t="s">
        <v>4</v>
      </c>
    </row>
    <row r="4" ht="18.0" customHeight="1">
      <c r="A4" s="33"/>
    </row>
    <row r="5" ht="15.0" customHeight="1">
      <c r="A5" s="15" t="s">
        <v>51</v>
      </c>
    </row>
    <row r="6" ht="12.75" customHeight="1">
      <c r="A6" s="44" t="s">
        <v>52</v>
      </c>
      <c r="B6" s="33"/>
      <c r="C6" s="19">
        <f>'Sales Forecast (year 1)'!B19</f>
        <v>300</v>
      </c>
      <c r="D6" s="19">
        <f>'Sales Forecast (year 1)'!C19</f>
        <v>1200</v>
      </c>
      <c r="E6" s="19">
        <f>'Sales Forecast (year 1)'!D19</f>
        <v>400</v>
      </c>
      <c r="F6" s="19">
        <f>'Sales Forecast (year 1)'!E19</f>
        <v>1700</v>
      </c>
      <c r="G6" s="19">
        <f>'Sales Forecast (year 1)'!F19</f>
        <v>2400</v>
      </c>
      <c r="H6" s="19">
        <f>'Sales Forecast (year 1)'!G19</f>
        <v>300</v>
      </c>
      <c r="I6" s="19">
        <f>'Sales Forecast (year 1)'!H19</f>
        <v>800</v>
      </c>
      <c r="J6" s="19">
        <f>'Sales Forecast (year 1)'!I19</f>
        <v>1000</v>
      </c>
      <c r="K6" s="19">
        <f>'Sales Forecast (year 1)'!J19</f>
        <v>2000</v>
      </c>
      <c r="L6" s="19">
        <f>'Sales Forecast (year 1)'!K19</f>
        <v>0</v>
      </c>
      <c r="M6" s="19">
        <f>'Sales Forecast (year 1)'!L19</f>
        <v>1600</v>
      </c>
      <c r="N6" s="19">
        <f>'Sales Forecast (year 1)'!M19</f>
        <v>1000</v>
      </c>
      <c r="O6" s="45">
        <f t="shared" ref="O6:O9" si="1">SUM(B6:N6)</f>
        <v>12700</v>
      </c>
    </row>
    <row r="7" ht="12.75" customHeight="1">
      <c r="A7" s="44" t="s">
        <v>53</v>
      </c>
      <c r="B7" s="37">
        <v>3000.0</v>
      </c>
      <c r="C7" s="33"/>
      <c r="D7" s="33"/>
      <c r="E7" s="33"/>
      <c r="F7" s="33"/>
      <c r="G7" s="33"/>
      <c r="H7" s="33"/>
      <c r="I7" s="33"/>
      <c r="J7" s="33"/>
      <c r="K7" s="33"/>
      <c r="L7" s="33"/>
      <c r="M7" s="33"/>
      <c r="N7" s="33"/>
      <c r="O7" s="46">
        <f t="shared" si="1"/>
        <v>3000</v>
      </c>
    </row>
    <row r="8" ht="12.75" customHeight="1">
      <c r="A8" s="44" t="s">
        <v>54</v>
      </c>
      <c r="B8" s="47">
        <v>8000.0</v>
      </c>
      <c r="C8" s="37">
        <v>-297.15</v>
      </c>
      <c r="D8" s="37">
        <v>-297.15</v>
      </c>
      <c r="E8" s="37">
        <v>-297.15</v>
      </c>
      <c r="F8" s="37">
        <v>-297.15</v>
      </c>
      <c r="G8" s="37">
        <v>-297.15</v>
      </c>
      <c r="H8" s="37">
        <v>-297.15</v>
      </c>
      <c r="I8" s="37">
        <v>-297.15</v>
      </c>
      <c r="J8" s="37">
        <v>-297.15</v>
      </c>
      <c r="K8" s="37">
        <v>-297.15</v>
      </c>
      <c r="L8" s="37">
        <v>-297.15</v>
      </c>
      <c r="M8" s="37">
        <v>-297.15</v>
      </c>
      <c r="N8" s="37">
        <v>-297.15</v>
      </c>
      <c r="O8" s="48">
        <f t="shared" si="1"/>
        <v>4434.2</v>
      </c>
    </row>
    <row r="9" ht="18.0" customHeight="1">
      <c r="A9" s="49" t="s">
        <v>4</v>
      </c>
      <c r="B9" s="50">
        <f>SUM(B7:B8)</f>
        <v>11000</v>
      </c>
      <c r="C9" s="50">
        <f t="shared" ref="C9:N9" si="2">SUM(C6:C8)</f>
        <v>2.85</v>
      </c>
      <c r="D9" s="50">
        <f t="shared" si="2"/>
        <v>902.85</v>
      </c>
      <c r="E9" s="50">
        <f t="shared" si="2"/>
        <v>102.85</v>
      </c>
      <c r="F9" s="50">
        <f t="shared" si="2"/>
        <v>1402.85</v>
      </c>
      <c r="G9" s="50">
        <f t="shared" si="2"/>
        <v>2102.85</v>
      </c>
      <c r="H9" s="50">
        <f t="shared" si="2"/>
        <v>2.85</v>
      </c>
      <c r="I9" s="50">
        <f t="shared" si="2"/>
        <v>502.85</v>
      </c>
      <c r="J9" s="50">
        <f t="shared" si="2"/>
        <v>702.85</v>
      </c>
      <c r="K9" s="50">
        <f t="shared" si="2"/>
        <v>1702.85</v>
      </c>
      <c r="L9" s="50">
        <f t="shared" si="2"/>
        <v>-297.15</v>
      </c>
      <c r="M9" s="50">
        <f t="shared" si="2"/>
        <v>1302.85</v>
      </c>
      <c r="N9" s="50">
        <f t="shared" si="2"/>
        <v>702.85</v>
      </c>
      <c r="O9" s="50">
        <f t="shared" si="1"/>
        <v>20134.2</v>
      </c>
    </row>
    <row r="10" ht="18.0" customHeight="1">
      <c r="A10" s="33"/>
    </row>
    <row r="11" ht="15.0" customHeight="1">
      <c r="A11" s="15" t="s">
        <v>55</v>
      </c>
    </row>
    <row r="12" ht="12.75" customHeight="1">
      <c r="A12" s="44" t="s">
        <v>56</v>
      </c>
      <c r="B12" s="51"/>
      <c r="C12" s="52">
        <v>1884.89</v>
      </c>
      <c r="D12" s="52">
        <v>99.89</v>
      </c>
      <c r="E12" s="52">
        <v>99.89</v>
      </c>
      <c r="F12" s="52">
        <v>99.89</v>
      </c>
      <c r="G12" s="52">
        <v>99.89</v>
      </c>
      <c r="H12" s="52">
        <v>99.89</v>
      </c>
      <c r="I12" s="52">
        <v>99.89</v>
      </c>
      <c r="J12" s="52">
        <v>99.89</v>
      </c>
      <c r="K12" s="52">
        <v>99.89</v>
      </c>
      <c r="L12" s="52">
        <v>99.89</v>
      </c>
      <c r="M12" s="52">
        <v>99.89</v>
      </c>
      <c r="N12" s="52">
        <v>99.89</v>
      </c>
      <c r="O12" s="48">
        <f t="shared" ref="O12:O16" si="3">SUM(B12:N12)</f>
        <v>2983.68</v>
      </c>
    </row>
    <row r="13" ht="12.75" customHeight="1">
      <c r="A13" s="44" t="s">
        <v>57</v>
      </c>
      <c r="B13" s="27"/>
      <c r="C13" s="37"/>
      <c r="D13" s="33"/>
      <c r="E13" s="33"/>
      <c r="F13" s="33"/>
      <c r="G13" s="33"/>
      <c r="H13" s="33"/>
      <c r="I13" s="33"/>
      <c r="J13" s="33"/>
      <c r="K13" s="33"/>
      <c r="L13" s="33"/>
      <c r="M13" s="33"/>
      <c r="N13" s="33"/>
      <c r="O13" s="53">
        <f t="shared" si="3"/>
        <v>0</v>
      </c>
    </row>
    <row r="14" ht="12.75" customHeight="1">
      <c r="A14" s="44" t="s">
        <v>58</v>
      </c>
      <c r="B14" s="54">
        <v>30.5</v>
      </c>
      <c r="C14" s="54">
        <v>30.5</v>
      </c>
      <c r="D14" s="54">
        <v>30.5</v>
      </c>
      <c r="E14" s="54">
        <v>30.5</v>
      </c>
      <c r="F14" s="54">
        <v>30.5</v>
      </c>
      <c r="G14" s="54">
        <v>30.5</v>
      </c>
      <c r="H14" s="54">
        <v>30.5</v>
      </c>
      <c r="I14" s="54">
        <v>30.5</v>
      </c>
      <c r="J14" s="54">
        <v>30.5</v>
      </c>
      <c r="K14" s="54">
        <v>30.5</v>
      </c>
      <c r="L14" s="54">
        <v>30.5</v>
      </c>
      <c r="M14" s="54">
        <v>30.5</v>
      </c>
      <c r="N14" s="54">
        <v>30.5</v>
      </c>
      <c r="O14" s="55">
        <f t="shared" si="3"/>
        <v>396.5</v>
      </c>
    </row>
    <row r="15" ht="12.75" customHeight="1">
      <c r="A15" s="44" t="s">
        <v>59</v>
      </c>
      <c r="B15" s="56"/>
      <c r="C15" s="37">
        <v>11.0</v>
      </c>
      <c r="D15" s="37">
        <v>11.0</v>
      </c>
      <c r="E15" s="37">
        <v>11.0</v>
      </c>
      <c r="F15" s="37">
        <v>11.0</v>
      </c>
      <c r="G15" s="37">
        <v>11.0</v>
      </c>
      <c r="H15" s="37">
        <v>11.0</v>
      </c>
      <c r="I15" s="37">
        <v>22.0</v>
      </c>
      <c r="J15" s="37">
        <v>22.0</v>
      </c>
      <c r="K15" s="37">
        <v>22.0</v>
      </c>
      <c r="L15" s="37">
        <v>22.0</v>
      </c>
      <c r="M15" s="37">
        <v>22.0</v>
      </c>
      <c r="N15" s="37">
        <v>22.0</v>
      </c>
      <c r="O15" s="50">
        <f t="shared" si="3"/>
        <v>198</v>
      </c>
    </row>
    <row r="16" ht="12.75" customHeight="1">
      <c r="A16" s="44" t="s">
        <v>60</v>
      </c>
      <c r="B16" s="33"/>
      <c r="C16" s="33"/>
      <c r="D16" s="33"/>
      <c r="E16" s="33"/>
      <c r="F16" s="33"/>
      <c r="G16" s="33"/>
      <c r="H16" s="33"/>
      <c r="I16" s="33"/>
      <c r="J16" s="33"/>
      <c r="K16" s="33"/>
      <c r="L16" s="33"/>
      <c r="M16" s="33"/>
      <c r="N16" s="33"/>
      <c r="O16" s="45">
        <f t="shared" si="3"/>
        <v>0</v>
      </c>
    </row>
    <row r="17" ht="12.75" customHeight="1">
      <c r="A17" s="44" t="s">
        <v>61</v>
      </c>
      <c r="B17" s="33"/>
      <c r="C17" s="33"/>
      <c r="D17" s="33"/>
      <c r="E17" s="33"/>
      <c r="F17" s="33"/>
      <c r="G17" s="33"/>
      <c r="H17" s="33"/>
      <c r="I17" s="33"/>
      <c r="J17" s="33"/>
      <c r="K17" s="33"/>
      <c r="L17" s="33"/>
      <c r="M17" s="33"/>
      <c r="N17" s="33"/>
      <c r="O17" s="45">
        <f>SUM(C17:N17)</f>
        <v>0</v>
      </c>
    </row>
    <row r="18" ht="12.75" customHeight="1">
      <c r="A18" s="44" t="s">
        <v>62</v>
      </c>
      <c r="B18" s="33"/>
      <c r="C18" s="37">
        <v>200.0</v>
      </c>
      <c r="D18" s="33"/>
      <c r="E18" s="37">
        <v>200.0</v>
      </c>
      <c r="F18" s="33"/>
      <c r="G18" s="37">
        <v>200.0</v>
      </c>
      <c r="H18" s="33"/>
      <c r="I18" s="37">
        <v>200.0</v>
      </c>
      <c r="J18" s="37">
        <v>200.0</v>
      </c>
      <c r="K18" s="33"/>
      <c r="L18" s="37">
        <v>200.0</v>
      </c>
      <c r="M18" s="33"/>
      <c r="N18" s="37">
        <v>200.0</v>
      </c>
      <c r="O18" s="45">
        <f t="shared" ref="O18:O28" si="4">SUM(B18:N18)</f>
        <v>1400</v>
      </c>
    </row>
    <row r="19" ht="12.75" customHeight="1">
      <c r="A19" s="44" t="s">
        <v>63</v>
      </c>
      <c r="B19" s="33"/>
      <c r="C19" s="33"/>
      <c r="D19" s="33"/>
      <c r="E19" s="33"/>
      <c r="F19" s="33"/>
      <c r="G19" s="33"/>
      <c r="H19" s="33"/>
      <c r="I19" s="33"/>
      <c r="J19" s="33"/>
      <c r="K19" s="33"/>
      <c r="L19" s="33"/>
      <c r="M19" s="33"/>
      <c r="N19" s="33"/>
      <c r="O19" s="45">
        <f t="shared" si="4"/>
        <v>0</v>
      </c>
    </row>
    <row r="20" ht="12.75" customHeight="1">
      <c r="A20" s="44" t="s">
        <v>64</v>
      </c>
      <c r="B20" s="33"/>
      <c r="C20" s="33"/>
      <c r="D20" s="33"/>
      <c r="E20" s="33"/>
      <c r="F20" s="33"/>
      <c r="G20" s="33"/>
      <c r="H20" s="33"/>
      <c r="I20" s="39">
        <v>100.0</v>
      </c>
      <c r="J20" s="37">
        <v>100.0</v>
      </c>
      <c r="K20" s="33"/>
      <c r="L20" s="33"/>
      <c r="M20" s="33"/>
      <c r="N20" s="33"/>
      <c r="O20" s="45">
        <f t="shared" si="4"/>
        <v>200</v>
      </c>
    </row>
    <row r="21" ht="12.75" customHeight="1">
      <c r="A21" s="57" t="s">
        <v>65</v>
      </c>
      <c r="B21" s="33"/>
      <c r="C21" s="52">
        <v>24.5</v>
      </c>
      <c r="D21" s="52">
        <v>24.5</v>
      </c>
      <c r="E21" s="52">
        <v>24.5</v>
      </c>
      <c r="F21" s="52">
        <v>24.5</v>
      </c>
      <c r="G21" s="52">
        <v>24.5</v>
      </c>
      <c r="H21" s="52">
        <v>24.5</v>
      </c>
      <c r="I21" s="52">
        <v>24.5</v>
      </c>
      <c r="J21" s="52">
        <v>24.5</v>
      </c>
      <c r="K21" s="52">
        <v>24.5</v>
      </c>
      <c r="L21" s="52">
        <v>24.5</v>
      </c>
      <c r="M21" s="52">
        <v>24.5</v>
      </c>
      <c r="N21" s="52">
        <v>24.5</v>
      </c>
      <c r="O21" s="45">
        <f t="shared" si="4"/>
        <v>294</v>
      </c>
    </row>
    <row r="22" ht="12.75" customHeight="1">
      <c r="A22" s="44" t="s">
        <v>66</v>
      </c>
      <c r="B22" s="33"/>
      <c r="C22" s="33"/>
      <c r="D22" s="33"/>
      <c r="E22" s="33"/>
      <c r="F22" s="33"/>
      <c r="G22" s="33"/>
      <c r="H22" s="33"/>
      <c r="I22" s="33"/>
      <c r="J22" s="33"/>
      <c r="K22" s="33"/>
      <c r="L22" s="33"/>
      <c r="M22" s="33"/>
      <c r="N22" s="33"/>
      <c r="O22" s="45">
        <f t="shared" si="4"/>
        <v>0</v>
      </c>
    </row>
    <row r="23" ht="12.75" customHeight="1">
      <c r="A23" s="44" t="s">
        <v>67</v>
      </c>
      <c r="B23" s="33"/>
      <c r="C23" s="33"/>
      <c r="D23" s="33"/>
      <c r="E23" s="33"/>
      <c r="F23" s="33"/>
      <c r="G23" s="33"/>
      <c r="H23" s="33"/>
      <c r="I23" s="33"/>
      <c r="J23" s="33"/>
      <c r="K23" s="33"/>
      <c r="L23" s="33"/>
      <c r="M23" s="33"/>
      <c r="N23" s="33"/>
      <c r="O23" s="45">
        <f t="shared" si="4"/>
        <v>0</v>
      </c>
    </row>
    <row r="24" ht="12.75" customHeight="1">
      <c r="A24" s="57" t="s">
        <v>68</v>
      </c>
      <c r="B24" s="33"/>
      <c r="C24" s="37"/>
      <c r="D24" s="37"/>
      <c r="E24" s="37"/>
      <c r="F24" s="37"/>
      <c r="G24" s="37"/>
      <c r="H24" s="37"/>
      <c r="I24" s="37"/>
      <c r="J24" s="37"/>
      <c r="K24" s="37"/>
      <c r="L24" s="37"/>
      <c r="M24" s="37"/>
      <c r="N24" s="37"/>
      <c r="O24" s="45">
        <f t="shared" si="4"/>
        <v>0</v>
      </c>
    </row>
    <row r="25" ht="12.75" customHeight="1">
      <c r="A25" s="57" t="s">
        <v>69</v>
      </c>
      <c r="B25" s="33"/>
      <c r="C25" s="33"/>
      <c r="D25" s="33"/>
      <c r="E25" s="33"/>
      <c r="F25" s="33"/>
      <c r="G25" s="33"/>
      <c r="H25" s="33"/>
      <c r="I25" s="33"/>
      <c r="J25" s="33"/>
      <c r="K25" s="33"/>
      <c r="L25" s="33"/>
      <c r="M25" s="33"/>
      <c r="N25" s="33"/>
      <c r="O25" s="45">
        <f t="shared" si="4"/>
        <v>0</v>
      </c>
    </row>
    <row r="26" ht="12.75" customHeight="1">
      <c r="A26" s="57" t="s">
        <v>70</v>
      </c>
      <c r="B26" s="33"/>
      <c r="C26" s="33"/>
      <c r="D26" s="33"/>
      <c r="E26" s="33"/>
      <c r="F26" s="33"/>
      <c r="G26" s="33"/>
      <c r="H26" s="33"/>
      <c r="I26" s="33"/>
      <c r="J26" s="33"/>
      <c r="K26" s="33"/>
      <c r="L26" s="33"/>
      <c r="M26" s="33"/>
      <c r="N26" s="33"/>
      <c r="O26" s="45">
        <f t="shared" si="4"/>
        <v>0</v>
      </c>
    </row>
    <row r="27" ht="12.75" customHeight="1">
      <c r="A27" s="44" t="s">
        <v>71</v>
      </c>
      <c r="B27" s="33"/>
      <c r="C27" s="33"/>
      <c r="D27" s="33"/>
      <c r="E27" s="33"/>
      <c r="F27" s="33"/>
      <c r="G27" s="33"/>
      <c r="H27" s="33"/>
      <c r="I27" s="33"/>
      <c r="J27" s="33"/>
      <c r="K27" s="33"/>
      <c r="L27" s="33"/>
      <c r="M27" s="33"/>
      <c r="N27" s="33"/>
      <c r="O27" s="45">
        <f t="shared" si="4"/>
        <v>0</v>
      </c>
    </row>
    <row r="28" ht="18.0" customHeight="1">
      <c r="A28" s="49" t="s">
        <v>4</v>
      </c>
      <c r="B28" s="21">
        <f t="shared" ref="B28:N28" si="5">SUM(B12:B27)</f>
        <v>30.5</v>
      </c>
      <c r="C28" s="21">
        <f t="shared" si="5"/>
        <v>2150.89</v>
      </c>
      <c r="D28" s="21">
        <f t="shared" si="5"/>
        <v>165.89</v>
      </c>
      <c r="E28" s="21">
        <f t="shared" si="5"/>
        <v>365.89</v>
      </c>
      <c r="F28" s="21">
        <f t="shared" si="5"/>
        <v>165.89</v>
      </c>
      <c r="G28" s="21">
        <f t="shared" si="5"/>
        <v>365.89</v>
      </c>
      <c r="H28" s="21">
        <f t="shared" si="5"/>
        <v>165.89</v>
      </c>
      <c r="I28" s="21">
        <f t="shared" si="5"/>
        <v>476.89</v>
      </c>
      <c r="J28" s="21">
        <f t="shared" si="5"/>
        <v>476.89</v>
      </c>
      <c r="K28" s="21">
        <f t="shared" si="5"/>
        <v>176.89</v>
      </c>
      <c r="L28" s="21">
        <f t="shared" si="5"/>
        <v>376.89</v>
      </c>
      <c r="M28" s="21">
        <f t="shared" si="5"/>
        <v>176.89</v>
      </c>
      <c r="N28" s="21">
        <f t="shared" si="5"/>
        <v>376.89</v>
      </c>
      <c r="O28" s="21">
        <f t="shared" si="4"/>
        <v>5472.18</v>
      </c>
    </row>
    <row r="29" ht="18.0" customHeight="1">
      <c r="A29" s="33"/>
    </row>
    <row r="30" ht="25.5" customHeight="1">
      <c r="A30" s="58" t="s">
        <v>72</v>
      </c>
      <c r="B30" s="59">
        <f t="shared" ref="B30:N30" si="6">SUM((B9-B28))</f>
        <v>10969.5</v>
      </c>
      <c r="C30" s="59">
        <f t="shared" si="6"/>
        <v>-2148.04</v>
      </c>
      <c r="D30" s="19">
        <f t="shared" si="6"/>
        <v>736.96</v>
      </c>
      <c r="E30" s="19">
        <f t="shared" si="6"/>
        <v>-263.04</v>
      </c>
      <c r="F30" s="59">
        <f t="shared" si="6"/>
        <v>1236.96</v>
      </c>
      <c r="G30" s="19">
        <f t="shared" si="6"/>
        <v>1736.96</v>
      </c>
      <c r="H30" s="19">
        <f t="shared" si="6"/>
        <v>-163.04</v>
      </c>
      <c r="I30" s="59">
        <f t="shared" si="6"/>
        <v>25.96</v>
      </c>
      <c r="J30" s="19">
        <f t="shared" si="6"/>
        <v>225.96</v>
      </c>
      <c r="K30" s="19">
        <f t="shared" si="6"/>
        <v>1525.96</v>
      </c>
      <c r="L30" s="59">
        <f t="shared" si="6"/>
        <v>-674.04</v>
      </c>
      <c r="M30" s="19">
        <f t="shared" si="6"/>
        <v>1125.96</v>
      </c>
      <c r="N30" s="19">
        <f t="shared" si="6"/>
        <v>325.96</v>
      </c>
      <c r="O30" s="33"/>
    </row>
    <row r="31" ht="25.5" customHeight="1">
      <c r="A31" s="58" t="s">
        <v>73</v>
      </c>
      <c r="B31" s="44">
        <v>4000.0</v>
      </c>
      <c r="C31" s="59">
        <f t="shared" ref="C31:N31" si="7">B32</f>
        <v>14969.5</v>
      </c>
      <c r="D31" s="59">
        <f t="shared" si="7"/>
        <v>12821.46</v>
      </c>
      <c r="E31" s="59">
        <f t="shared" si="7"/>
        <v>13558.42</v>
      </c>
      <c r="F31" s="59">
        <f t="shared" si="7"/>
        <v>13295.38</v>
      </c>
      <c r="G31" s="59">
        <f t="shared" si="7"/>
        <v>14532.34</v>
      </c>
      <c r="H31" s="59">
        <f t="shared" si="7"/>
        <v>16269.3</v>
      </c>
      <c r="I31" s="59">
        <f t="shared" si="7"/>
        <v>16106.26</v>
      </c>
      <c r="J31" s="59">
        <f t="shared" si="7"/>
        <v>16132.22</v>
      </c>
      <c r="K31" s="59">
        <f t="shared" si="7"/>
        <v>16358.18</v>
      </c>
      <c r="L31" s="59">
        <f t="shared" si="7"/>
        <v>17884.14</v>
      </c>
      <c r="M31" s="59">
        <f t="shared" si="7"/>
        <v>17210.1</v>
      </c>
      <c r="N31" s="59">
        <f t="shared" si="7"/>
        <v>18336.06</v>
      </c>
      <c r="O31" s="33"/>
    </row>
    <row r="32" ht="25.5" customHeight="1">
      <c r="A32" s="49" t="s">
        <v>74</v>
      </c>
      <c r="B32" s="60">
        <f t="shared" ref="B32:N32" si="8">SUM(B30:B31)</f>
        <v>14969.5</v>
      </c>
      <c r="C32" s="60">
        <f t="shared" si="8"/>
        <v>12821.46</v>
      </c>
      <c r="D32" s="60">
        <f t="shared" si="8"/>
        <v>13558.42</v>
      </c>
      <c r="E32" s="60">
        <f t="shared" si="8"/>
        <v>13295.38</v>
      </c>
      <c r="F32" s="60">
        <f t="shared" si="8"/>
        <v>14532.34</v>
      </c>
      <c r="G32" s="60">
        <f t="shared" si="8"/>
        <v>16269.3</v>
      </c>
      <c r="H32" s="60">
        <f t="shared" si="8"/>
        <v>16106.26</v>
      </c>
      <c r="I32" s="60">
        <f t="shared" si="8"/>
        <v>16132.22</v>
      </c>
      <c r="J32" s="60">
        <f t="shared" si="8"/>
        <v>16358.18</v>
      </c>
      <c r="K32" s="60">
        <f t="shared" si="8"/>
        <v>17884.14</v>
      </c>
      <c r="L32" s="60">
        <f t="shared" si="8"/>
        <v>17210.1</v>
      </c>
      <c r="M32" s="60">
        <f t="shared" si="8"/>
        <v>18336.06</v>
      </c>
      <c r="N32" s="60">
        <f t="shared" si="8"/>
        <v>18662.02</v>
      </c>
      <c r="O32" s="33"/>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7">
    <mergeCell ref="A1:O1"/>
    <mergeCell ref="A2:O2"/>
    <mergeCell ref="A4:O4"/>
    <mergeCell ref="A5:O5"/>
    <mergeCell ref="A10:O10"/>
    <mergeCell ref="A11:O11"/>
    <mergeCell ref="A29:O29"/>
  </mergeCells>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7.13"/>
    <col customWidth="1" min="2" max="2" width="16.25"/>
    <col customWidth="1" min="3" max="15" width="8.75"/>
    <col customWidth="1" min="16" max="26" width="14.38"/>
  </cols>
  <sheetData>
    <row r="1" ht="25.5" customHeight="1">
      <c r="A1" s="14" t="s">
        <v>75</v>
      </c>
    </row>
    <row r="2" ht="18.0" customHeight="1">
      <c r="A2" s="33"/>
    </row>
    <row r="3" ht="15.0" customHeight="1">
      <c r="A3" s="33"/>
      <c r="B3" s="16"/>
      <c r="C3" s="16" t="s">
        <v>14</v>
      </c>
      <c r="D3" s="16" t="s">
        <v>15</v>
      </c>
      <c r="E3" s="16" t="s">
        <v>16</v>
      </c>
      <c r="F3" s="16" t="s">
        <v>17</v>
      </c>
      <c r="G3" s="16" t="s">
        <v>18</v>
      </c>
      <c r="H3" s="16" t="s">
        <v>19</v>
      </c>
      <c r="I3" s="16" t="s">
        <v>20</v>
      </c>
      <c r="J3" s="16" t="s">
        <v>21</v>
      </c>
      <c r="K3" s="16" t="s">
        <v>22</v>
      </c>
      <c r="L3" s="16" t="s">
        <v>23</v>
      </c>
      <c r="M3" s="16" t="s">
        <v>24</v>
      </c>
      <c r="N3" s="16" t="s">
        <v>25</v>
      </c>
      <c r="O3" s="16" t="s">
        <v>4</v>
      </c>
    </row>
    <row r="4" ht="18.0" customHeight="1">
      <c r="A4" s="33"/>
    </row>
    <row r="5" ht="15.0" customHeight="1">
      <c r="A5" s="15" t="s">
        <v>51</v>
      </c>
    </row>
    <row r="6" ht="12.75" customHeight="1">
      <c r="A6" s="44" t="s">
        <v>52</v>
      </c>
      <c r="B6" s="33"/>
      <c r="C6" s="19">
        <f>'Sales Forecast (year 2)'!B19</f>
        <v>1400</v>
      </c>
      <c r="D6" s="19">
        <f>'Sales Forecast (year 2)'!C19</f>
        <v>2300</v>
      </c>
      <c r="E6" s="19">
        <f>'Sales Forecast (year 2)'!D19</f>
        <v>1800</v>
      </c>
      <c r="F6" s="19">
        <f>'Sales Forecast (year 2)'!E19</f>
        <v>3650</v>
      </c>
      <c r="G6" s="19">
        <f>'Sales Forecast (year 2)'!F19</f>
        <v>1800</v>
      </c>
      <c r="H6" s="19">
        <f>'Sales Forecast (year 2)'!G19</f>
        <v>1300</v>
      </c>
      <c r="I6" s="19">
        <f>'Sales Forecast (year 2)'!H19</f>
        <v>750</v>
      </c>
      <c r="J6" s="19">
        <f>'Sales Forecast (year 2)'!I19</f>
        <v>3000</v>
      </c>
      <c r="K6" s="19">
        <f>'Sales Forecast (year 2)'!J19</f>
        <v>6000</v>
      </c>
      <c r="L6" s="19">
        <f>'Sales Forecast (year 2)'!K19</f>
        <v>1300</v>
      </c>
      <c r="M6" s="19">
        <f>'Sales Forecast (year 2)'!L19</f>
        <v>700</v>
      </c>
      <c r="N6" s="19">
        <f>'Sales Forecast (year 2)'!M19</f>
        <v>900</v>
      </c>
      <c r="O6" s="50">
        <f t="shared" ref="O6:O8" si="1">SUM(B6:N6)</f>
        <v>24900</v>
      </c>
    </row>
    <row r="7" ht="12.75" customHeight="1">
      <c r="A7" s="44" t="s">
        <v>54</v>
      </c>
      <c r="B7" s="33"/>
      <c r="C7" s="37">
        <v>-297.15</v>
      </c>
      <c r="D7" s="37">
        <v>-297.15</v>
      </c>
      <c r="E7" s="37">
        <v>-297.15</v>
      </c>
      <c r="F7" s="37">
        <v>-297.15</v>
      </c>
      <c r="G7" s="37">
        <v>-297.15</v>
      </c>
      <c r="H7" s="37">
        <v>-297.15</v>
      </c>
      <c r="I7" s="37">
        <v>-297.15</v>
      </c>
      <c r="J7" s="37">
        <v>-297.15</v>
      </c>
      <c r="K7" s="37">
        <v>-297.15</v>
      </c>
      <c r="L7" s="37">
        <v>-297.15</v>
      </c>
      <c r="M7" s="37">
        <v>-297.15</v>
      </c>
      <c r="N7" s="37">
        <v>-297.15</v>
      </c>
      <c r="O7" s="50">
        <f t="shared" si="1"/>
        <v>-3565.8</v>
      </c>
    </row>
    <row r="8" ht="12.75" customHeight="1">
      <c r="A8" s="49" t="s">
        <v>4</v>
      </c>
      <c r="B8" s="49"/>
      <c r="C8" s="50">
        <f t="shared" ref="C8:N8" si="2">SUM(C6:C7)</f>
        <v>1102.85</v>
      </c>
      <c r="D8" s="50">
        <f t="shared" si="2"/>
        <v>2002.85</v>
      </c>
      <c r="E8" s="50">
        <f t="shared" si="2"/>
        <v>1502.85</v>
      </c>
      <c r="F8" s="50">
        <f t="shared" si="2"/>
        <v>3352.85</v>
      </c>
      <c r="G8" s="50">
        <f t="shared" si="2"/>
        <v>1502.85</v>
      </c>
      <c r="H8" s="50">
        <f t="shared" si="2"/>
        <v>1002.85</v>
      </c>
      <c r="I8" s="50">
        <f t="shared" si="2"/>
        <v>452.85</v>
      </c>
      <c r="J8" s="50">
        <f t="shared" si="2"/>
        <v>2702.85</v>
      </c>
      <c r="K8" s="50">
        <f t="shared" si="2"/>
        <v>5702.85</v>
      </c>
      <c r="L8" s="50">
        <f t="shared" si="2"/>
        <v>1002.85</v>
      </c>
      <c r="M8" s="50">
        <f t="shared" si="2"/>
        <v>402.85</v>
      </c>
      <c r="N8" s="50">
        <f t="shared" si="2"/>
        <v>602.85</v>
      </c>
      <c r="O8" s="50">
        <f t="shared" si="1"/>
        <v>21334.2</v>
      </c>
    </row>
    <row r="9" ht="18.0" customHeight="1">
      <c r="A9" s="33"/>
    </row>
    <row r="10" ht="15.0" customHeight="1">
      <c r="A10" s="15" t="s">
        <v>55</v>
      </c>
    </row>
    <row r="11" ht="12.75" customHeight="1">
      <c r="A11" s="44" t="s">
        <v>56</v>
      </c>
      <c r="B11" s="51"/>
      <c r="C11" s="52">
        <v>1884.89</v>
      </c>
      <c r="D11" s="52">
        <v>99.89</v>
      </c>
      <c r="E11" s="52">
        <v>99.89</v>
      </c>
      <c r="F11" s="52">
        <v>99.89</v>
      </c>
      <c r="G11" s="52">
        <v>99.89</v>
      </c>
      <c r="H11" s="52">
        <v>99.89</v>
      </c>
      <c r="I11" s="52">
        <v>99.89</v>
      </c>
      <c r="J11" s="52">
        <v>99.89</v>
      </c>
      <c r="K11" s="52">
        <v>99.89</v>
      </c>
      <c r="L11" s="52">
        <v>99.89</v>
      </c>
      <c r="M11" s="52">
        <v>99.89</v>
      </c>
      <c r="N11" s="52">
        <v>99.89</v>
      </c>
      <c r="O11" s="61">
        <f t="shared" ref="O11:O15" si="3">SUM(B11:N11)</f>
        <v>2983.68</v>
      </c>
    </row>
    <row r="12" ht="12.75" customHeight="1">
      <c r="A12" s="44" t="s">
        <v>57</v>
      </c>
      <c r="B12" s="19"/>
      <c r="C12" s="33"/>
      <c r="D12" s="33"/>
      <c r="E12" s="33"/>
      <c r="F12" s="33"/>
      <c r="G12" s="33"/>
      <c r="H12" s="33"/>
      <c r="I12" s="33"/>
      <c r="J12" s="33"/>
      <c r="K12" s="33"/>
      <c r="L12" s="33"/>
      <c r="M12" s="33"/>
      <c r="N12" s="33"/>
      <c r="O12" s="61">
        <f t="shared" si="3"/>
        <v>0</v>
      </c>
    </row>
    <row r="13" ht="12.75" customHeight="1">
      <c r="A13" s="44" t="s">
        <v>58</v>
      </c>
      <c r="B13" s="54">
        <v>30.5</v>
      </c>
      <c r="C13" s="54">
        <v>30.5</v>
      </c>
      <c r="D13" s="54">
        <v>30.5</v>
      </c>
      <c r="E13" s="54">
        <v>30.5</v>
      </c>
      <c r="F13" s="54">
        <v>30.5</v>
      </c>
      <c r="G13" s="54">
        <v>30.5</v>
      </c>
      <c r="H13" s="54">
        <v>30.5</v>
      </c>
      <c r="I13" s="54">
        <v>30.5</v>
      </c>
      <c r="J13" s="54">
        <v>30.5</v>
      </c>
      <c r="K13" s="54">
        <v>30.5</v>
      </c>
      <c r="L13" s="54">
        <v>30.5</v>
      </c>
      <c r="M13" s="54">
        <v>30.5</v>
      </c>
      <c r="N13" s="54">
        <v>30.5</v>
      </c>
      <c r="O13" s="61">
        <f t="shared" si="3"/>
        <v>396.5</v>
      </c>
    </row>
    <row r="14" ht="12.75" customHeight="1">
      <c r="A14" s="44" t="s">
        <v>59</v>
      </c>
      <c r="B14" s="56"/>
      <c r="C14" s="37">
        <v>22.0</v>
      </c>
      <c r="D14" s="37">
        <v>22.0</v>
      </c>
      <c r="E14" s="37">
        <v>22.0</v>
      </c>
      <c r="F14" s="37">
        <v>22.0</v>
      </c>
      <c r="G14" s="37">
        <v>22.0</v>
      </c>
      <c r="H14" s="37">
        <v>22.0</v>
      </c>
      <c r="I14" s="37">
        <v>22.0</v>
      </c>
      <c r="J14" s="37">
        <v>22.0</v>
      </c>
      <c r="K14" s="37">
        <v>22.0</v>
      </c>
      <c r="L14" s="37">
        <v>22.0</v>
      </c>
      <c r="M14" s="37">
        <v>22.0</v>
      </c>
      <c r="N14" s="37">
        <v>22.0</v>
      </c>
      <c r="O14" s="61">
        <f t="shared" si="3"/>
        <v>264</v>
      </c>
    </row>
    <row r="15" ht="12.75" customHeight="1">
      <c r="A15" s="44" t="s">
        <v>60</v>
      </c>
      <c r="B15" s="33"/>
      <c r="C15" s="33"/>
      <c r="D15" s="33"/>
      <c r="E15" s="33"/>
      <c r="F15" s="33"/>
      <c r="G15" s="33"/>
      <c r="H15" s="33"/>
      <c r="I15" s="33"/>
      <c r="J15" s="33"/>
      <c r="K15" s="33"/>
      <c r="L15" s="33"/>
      <c r="M15" s="33"/>
      <c r="N15" s="33"/>
      <c r="O15" s="61">
        <f t="shared" si="3"/>
        <v>0</v>
      </c>
    </row>
    <row r="16" ht="12.75" customHeight="1">
      <c r="A16" s="44" t="s">
        <v>61</v>
      </c>
      <c r="B16" s="33"/>
      <c r="C16" s="33"/>
      <c r="D16" s="33"/>
      <c r="E16" s="33"/>
      <c r="F16" s="33"/>
      <c r="G16" s="33"/>
      <c r="H16" s="33"/>
      <c r="I16" s="33"/>
      <c r="J16" s="33"/>
      <c r="K16" s="33"/>
      <c r="L16" s="33"/>
      <c r="M16" s="33"/>
      <c r="N16" s="33"/>
      <c r="O16" s="61">
        <f>SUM(C16:N16)</f>
        <v>0</v>
      </c>
    </row>
    <row r="17" ht="12.75" customHeight="1">
      <c r="A17" s="44" t="s">
        <v>76</v>
      </c>
      <c r="B17" s="33"/>
      <c r="C17" s="37">
        <v>200.0</v>
      </c>
      <c r="D17" s="33"/>
      <c r="E17" s="37">
        <v>200.0</v>
      </c>
      <c r="F17" s="33"/>
      <c r="G17" s="37">
        <v>200.0</v>
      </c>
      <c r="H17" s="33"/>
      <c r="I17" s="37">
        <v>200.0</v>
      </c>
      <c r="J17" s="37">
        <v>200.0</v>
      </c>
      <c r="K17" s="33"/>
      <c r="L17" s="37">
        <v>200.0</v>
      </c>
      <c r="M17" s="33"/>
      <c r="N17" s="37">
        <v>200.0</v>
      </c>
      <c r="O17" s="61">
        <f t="shared" ref="O17:O28" si="4">SUM(B17:N17)</f>
        <v>1400</v>
      </c>
    </row>
    <row r="18" ht="12.75" customHeight="1">
      <c r="A18" s="44" t="s">
        <v>63</v>
      </c>
      <c r="B18" s="33"/>
      <c r="C18" s="33"/>
      <c r="D18" s="33"/>
      <c r="E18" s="33"/>
      <c r="F18" s="33"/>
      <c r="G18" s="33"/>
      <c r="H18" s="33"/>
      <c r="I18" s="33"/>
      <c r="J18" s="33"/>
      <c r="K18" s="33"/>
      <c r="L18" s="33"/>
      <c r="M18" s="33"/>
      <c r="N18" s="33"/>
      <c r="O18" s="61">
        <f t="shared" si="4"/>
        <v>0</v>
      </c>
    </row>
    <row r="19" ht="12.75" customHeight="1">
      <c r="A19" s="44" t="s">
        <v>64</v>
      </c>
      <c r="B19" s="33"/>
      <c r="C19" s="33"/>
      <c r="D19" s="33"/>
      <c r="E19" s="33"/>
      <c r="F19" s="33"/>
      <c r="G19" s="33"/>
      <c r="H19" s="33"/>
      <c r="I19" s="39">
        <v>100.0</v>
      </c>
      <c r="J19" s="37">
        <v>100.0</v>
      </c>
      <c r="K19" s="33"/>
      <c r="L19" s="33"/>
      <c r="M19" s="33"/>
      <c r="N19" s="33"/>
      <c r="O19" s="61">
        <f t="shared" si="4"/>
        <v>200</v>
      </c>
    </row>
    <row r="20" ht="12.75" customHeight="1">
      <c r="A20" s="57" t="s">
        <v>65</v>
      </c>
      <c r="B20" s="33"/>
      <c r="C20" s="52">
        <v>24.5</v>
      </c>
      <c r="D20" s="52">
        <v>24.5</v>
      </c>
      <c r="E20" s="52">
        <v>24.5</v>
      </c>
      <c r="F20" s="52">
        <v>24.5</v>
      </c>
      <c r="G20" s="52">
        <v>24.5</v>
      </c>
      <c r="H20" s="52">
        <v>24.5</v>
      </c>
      <c r="I20" s="52">
        <v>24.5</v>
      </c>
      <c r="J20" s="52">
        <v>24.5</v>
      </c>
      <c r="K20" s="52">
        <v>24.5</v>
      </c>
      <c r="L20" s="52">
        <v>24.5</v>
      </c>
      <c r="M20" s="52">
        <v>24.5</v>
      </c>
      <c r="N20" s="52">
        <v>24.5</v>
      </c>
      <c r="O20" s="61">
        <f t="shared" si="4"/>
        <v>294</v>
      </c>
    </row>
    <row r="21" ht="12.75" customHeight="1">
      <c r="A21" s="44" t="s">
        <v>66</v>
      </c>
      <c r="B21" s="33"/>
      <c r="C21" s="33"/>
      <c r="D21" s="33"/>
      <c r="E21" s="33"/>
      <c r="F21" s="33"/>
      <c r="G21" s="33"/>
      <c r="H21" s="33"/>
      <c r="I21" s="33"/>
      <c r="J21" s="33"/>
      <c r="K21" s="33"/>
      <c r="L21" s="33"/>
      <c r="M21" s="33"/>
      <c r="N21" s="33"/>
      <c r="O21" s="61">
        <f t="shared" si="4"/>
        <v>0</v>
      </c>
    </row>
    <row r="22" ht="12.75" customHeight="1">
      <c r="A22" s="44" t="s">
        <v>67</v>
      </c>
      <c r="B22" s="33"/>
      <c r="C22" s="52"/>
      <c r="D22" s="52"/>
      <c r="E22" s="52"/>
      <c r="F22" s="52"/>
      <c r="G22" s="52"/>
      <c r="H22" s="52"/>
      <c r="I22" s="52"/>
      <c r="J22" s="52"/>
      <c r="K22" s="52"/>
      <c r="L22" s="52"/>
      <c r="M22" s="52"/>
      <c r="N22" s="52"/>
      <c r="O22" s="61">
        <f t="shared" si="4"/>
        <v>0</v>
      </c>
    </row>
    <row r="23" ht="12.75" customHeight="1">
      <c r="A23" s="57" t="s">
        <v>77</v>
      </c>
      <c r="B23" s="33"/>
      <c r="C23" s="37"/>
      <c r="D23" s="37"/>
      <c r="E23" s="37"/>
      <c r="F23" s="37"/>
      <c r="G23" s="37"/>
      <c r="H23" s="37"/>
      <c r="I23" s="37"/>
      <c r="J23" s="37"/>
      <c r="K23" s="37"/>
      <c r="L23" s="37"/>
      <c r="M23" s="37"/>
      <c r="N23" s="37"/>
      <c r="O23" s="61">
        <f t="shared" si="4"/>
        <v>0</v>
      </c>
    </row>
    <row r="24" ht="12.75" customHeight="1">
      <c r="A24" s="57" t="s">
        <v>68</v>
      </c>
      <c r="B24" s="33"/>
      <c r="C24" s="37">
        <v>1200.0</v>
      </c>
      <c r="D24" s="37"/>
      <c r="E24" s="37">
        <v>1200.0</v>
      </c>
      <c r="F24" s="37"/>
      <c r="G24" s="37">
        <v>1200.0</v>
      </c>
      <c r="H24" s="37"/>
      <c r="I24" s="37">
        <v>1200.0</v>
      </c>
      <c r="J24" s="37"/>
      <c r="K24" s="37">
        <v>1200.0</v>
      </c>
      <c r="L24" s="37"/>
      <c r="M24" s="37">
        <v>1200.0</v>
      </c>
      <c r="N24" s="37"/>
      <c r="O24" s="61">
        <f t="shared" si="4"/>
        <v>7200</v>
      </c>
    </row>
    <row r="25" ht="12.75" customHeight="1">
      <c r="A25" s="57" t="s">
        <v>69</v>
      </c>
      <c r="B25" s="33"/>
      <c r="C25" s="37">
        <v>1200.0</v>
      </c>
      <c r="D25" s="37"/>
      <c r="E25" s="37">
        <v>1200.0</v>
      </c>
      <c r="F25" s="37"/>
      <c r="G25" s="37">
        <v>1200.0</v>
      </c>
      <c r="H25" s="37"/>
      <c r="I25" s="37">
        <v>1200.0</v>
      </c>
      <c r="J25" s="37"/>
      <c r="K25" s="37">
        <v>1200.0</v>
      </c>
      <c r="L25" s="37"/>
      <c r="M25" s="37">
        <v>1200.0</v>
      </c>
      <c r="N25" s="37"/>
      <c r="O25" s="61">
        <f t="shared" si="4"/>
        <v>7200</v>
      </c>
    </row>
    <row r="26" ht="12.75" customHeight="1">
      <c r="A26" s="57" t="s">
        <v>70</v>
      </c>
      <c r="B26" s="33"/>
      <c r="C26" s="37">
        <v>1200.0</v>
      </c>
      <c r="D26" s="37"/>
      <c r="E26" s="37">
        <v>1200.0</v>
      </c>
      <c r="F26" s="37"/>
      <c r="G26" s="37">
        <v>1200.0</v>
      </c>
      <c r="H26" s="37"/>
      <c r="I26" s="37">
        <v>1200.0</v>
      </c>
      <c r="J26" s="37"/>
      <c r="K26" s="37">
        <v>1200.0</v>
      </c>
      <c r="L26" s="37"/>
      <c r="M26" s="37">
        <v>1200.0</v>
      </c>
      <c r="N26" s="37"/>
      <c r="O26" s="61">
        <f t="shared" si="4"/>
        <v>7200</v>
      </c>
    </row>
    <row r="27" ht="12.75" customHeight="1">
      <c r="A27" s="44" t="s">
        <v>71</v>
      </c>
      <c r="B27" s="33"/>
      <c r="C27" s="33"/>
      <c r="D27" s="33"/>
      <c r="E27" s="33"/>
      <c r="F27" s="33"/>
      <c r="G27" s="33"/>
      <c r="H27" s="33"/>
      <c r="I27" s="33"/>
      <c r="J27" s="33"/>
      <c r="K27" s="33"/>
      <c r="L27" s="33"/>
      <c r="M27" s="33"/>
      <c r="N27" s="33"/>
      <c r="O27" s="61">
        <f t="shared" si="4"/>
        <v>0</v>
      </c>
    </row>
    <row r="28" ht="18.0" customHeight="1">
      <c r="A28" s="49" t="s">
        <v>4</v>
      </c>
      <c r="B28" s="49"/>
      <c r="C28" s="21">
        <f t="shared" ref="C28:N28" si="5">SUM(C11:C27)</f>
        <v>5761.89</v>
      </c>
      <c r="D28" s="21">
        <f t="shared" si="5"/>
        <v>176.89</v>
      </c>
      <c r="E28" s="21">
        <f t="shared" si="5"/>
        <v>3976.89</v>
      </c>
      <c r="F28" s="21">
        <f t="shared" si="5"/>
        <v>176.89</v>
      </c>
      <c r="G28" s="21">
        <f t="shared" si="5"/>
        <v>3976.89</v>
      </c>
      <c r="H28" s="21">
        <f t="shared" si="5"/>
        <v>176.89</v>
      </c>
      <c r="I28" s="21">
        <f t="shared" si="5"/>
        <v>4076.89</v>
      </c>
      <c r="J28" s="21">
        <f t="shared" si="5"/>
        <v>476.89</v>
      </c>
      <c r="K28" s="21">
        <f t="shared" si="5"/>
        <v>3776.89</v>
      </c>
      <c r="L28" s="21">
        <f t="shared" si="5"/>
        <v>376.89</v>
      </c>
      <c r="M28" s="21">
        <f t="shared" si="5"/>
        <v>3776.89</v>
      </c>
      <c r="N28" s="21">
        <f t="shared" si="5"/>
        <v>376.89</v>
      </c>
      <c r="O28" s="21">
        <f t="shared" si="4"/>
        <v>27107.68</v>
      </c>
    </row>
    <row r="29" ht="18.0" customHeight="1">
      <c r="A29" s="33"/>
    </row>
    <row r="30" ht="25.5" customHeight="1">
      <c r="A30" s="58" t="s">
        <v>78</v>
      </c>
      <c r="B30" s="33"/>
      <c r="C30" s="59">
        <f t="shared" ref="C30:N30" si="6">SUM((C8-C28))</f>
        <v>-4659.04</v>
      </c>
      <c r="D30" s="19">
        <f t="shared" si="6"/>
        <v>1825.96</v>
      </c>
      <c r="E30" s="19">
        <f t="shared" si="6"/>
        <v>-2474.04</v>
      </c>
      <c r="F30" s="59">
        <f t="shared" si="6"/>
        <v>3175.96</v>
      </c>
      <c r="G30" s="19">
        <f t="shared" si="6"/>
        <v>-2474.04</v>
      </c>
      <c r="H30" s="19">
        <f t="shared" si="6"/>
        <v>825.96</v>
      </c>
      <c r="I30" s="59">
        <f t="shared" si="6"/>
        <v>-3624.04</v>
      </c>
      <c r="J30" s="19">
        <f t="shared" si="6"/>
        <v>2225.96</v>
      </c>
      <c r="K30" s="19">
        <f t="shared" si="6"/>
        <v>1925.96</v>
      </c>
      <c r="L30" s="59">
        <f t="shared" si="6"/>
        <v>625.96</v>
      </c>
      <c r="M30" s="19">
        <f t="shared" si="6"/>
        <v>-3374.04</v>
      </c>
      <c r="N30" s="19">
        <f t="shared" si="6"/>
        <v>225.96</v>
      </c>
      <c r="O30" s="33"/>
    </row>
    <row r="31" ht="25.5" customHeight="1">
      <c r="A31" s="58" t="s">
        <v>73</v>
      </c>
      <c r="B31" s="33"/>
      <c r="C31" s="59">
        <f>'Cash Flow (year 1)'!N32</f>
        <v>18662.02</v>
      </c>
      <c r="D31" s="59">
        <f t="shared" ref="D31:N31" si="7">C32</f>
        <v>14002.98</v>
      </c>
      <c r="E31" s="59">
        <f t="shared" si="7"/>
        <v>15828.94</v>
      </c>
      <c r="F31" s="59">
        <f t="shared" si="7"/>
        <v>13354.9</v>
      </c>
      <c r="G31" s="59">
        <f t="shared" si="7"/>
        <v>16530.86</v>
      </c>
      <c r="H31" s="59">
        <f t="shared" si="7"/>
        <v>14056.82</v>
      </c>
      <c r="I31" s="59">
        <f t="shared" si="7"/>
        <v>14882.78</v>
      </c>
      <c r="J31" s="59">
        <f t="shared" si="7"/>
        <v>11258.74</v>
      </c>
      <c r="K31" s="59">
        <f t="shared" si="7"/>
        <v>13484.7</v>
      </c>
      <c r="L31" s="59">
        <f t="shared" si="7"/>
        <v>15410.66</v>
      </c>
      <c r="M31" s="59">
        <f t="shared" si="7"/>
        <v>16036.62</v>
      </c>
      <c r="N31" s="59">
        <f t="shared" si="7"/>
        <v>12662.58</v>
      </c>
      <c r="O31" s="33"/>
    </row>
    <row r="32" ht="25.5" customHeight="1">
      <c r="A32" s="49" t="s">
        <v>79</v>
      </c>
      <c r="B32" s="49"/>
      <c r="C32" s="60">
        <f>'Cash Flow (year 1)'!N32+C30</f>
        <v>14002.98</v>
      </c>
      <c r="D32" s="60">
        <f t="shared" ref="D32:N32" si="8">SUM(D30:D31)</f>
        <v>15828.94</v>
      </c>
      <c r="E32" s="60">
        <f t="shared" si="8"/>
        <v>13354.9</v>
      </c>
      <c r="F32" s="60">
        <f t="shared" si="8"/>
        <v>16530.86</v>
      </c>
      <c r="G32" s="60">
        <f t="shared" si="8"/>
        <v>14056.82</v>
      </c>
      <c r="H32" s="60">
        <f t="shared" si="8"/>
        <v>14882.78</v>
      </c>
      <c r="I32" s="60">
        <f t="shared" si="8"/>
        <v>11258.74</v>
      </c>
      <c r="J32" s="60">
        <f t="shared" si="8"/>
        <v>13484.7</v>
      </c>
      <c r="K32" s="60">
        <f t="shared" si="8"/>
        <v>15410.66</v>
      </c>
      <c r="L32" s="60">
        <f t="shared" si="8"/>
        <v>16036.62</v>
      </c>
      <c r="M32" s="60">
        <f t="shared" si="8"/>
        <v>12662.58</v>
      </c>
      <c r="N32" s="60">
        <f t="shared" si="8"/>
        <v>12888.54</v>
      </c>
      <c r="O32" s="33"/>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7">
    <mergeCell ref="A1:O1"/>
    <mergeCell ref="A2:O2"/>
    <mergeCell ref="A4:O4"/>
    <mergeCell ref="A5:O5"/>
    <mergeCell ref="A9:O9"/>
    <mergeCell ref="A10:O10"/>
    <mergeCell ref="A29:O29"/>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27.13"/>
    <col customWidth="1" min="2" max="2" width="16.25"/>
    <col customWidth="1" min="3" max="15" width="8.75"/>
    <col customWidth="1" min="16" max="26" width="14.38"/>
  </cols>
  <sheetData>
    <row r="1" ht="25.5" customHeight="1">
      <c r="A1" s="38" t="s">
        <v>80</v>
      </c>
    </row>
    <row r="2" ht="18.0" customHeight="1">
      <c r="A2" s="33"/>
    </row>
    <row r="3" ht="15.0" customHeight="1">
      <c r="A3" s="33"/>
      <c r="B3" s="16"/>
      <c r="C3" s="16" t="s">
        <v>14</v>
      </c>
      <c r="D3" s="16" t="s">
        <v>15</v>
      </c>
      <c r="E3" s="16" t="s">
        <v>16</v>
      </c>
      <c r="F3" s="16" t="s">
        <v>17</v>
      </c>
      <c r="G3" s="16" t="s">
        <v>18</v>
      </c>
      <c r="H3" s="16" t="s">
        <v>19</v>
      </c>
      <c r="I3" s="16" t="s">
        <v>20</v>
      </c>
      <c r="J3" s="16" t="s">
        <v>21</v>
      </c>
      <c r="K3" s="16" t="s">
        <v>22</v>
      </c>
      <c r="L3" s="16" t="s">
        <v>23</v>
      </c>
      <c r="M3" s="16" t="s">
        <v>24</v>
      </c>
      <c r="N3" s="16" t="s">
        <v>25</v>
      </c>
      <c r="O3" s="16" t="s">
        <v>4</v>
      </c>
    </row>
    <row r="4" ht="18.0" customHeight="1">
      <c r="A4" s="33"/>
    </row>
    <row r="5" ht="15.0" customHeight="1">
      <c r="A5" s="15" t="s">
        <v>51</v>
      </c>
    </row>
    <row r="6" ht="12.75" customHeight="1">
      <c r="A6" s="44" t="s">
        <v>52</v>
      </c>
      <c r="B6" s="33"/>
      <c r="C6" s="19">
        <f>'Sales Forecast (year 3)'!B22</f>
        <v>5950</v>
      </c>
      <c r="D6" s="19">
        <f>'Sales Forecast (year 3)'!C22</f>
        <v>6400</v>
      </c>
      <c r="E6" s="19">
        <f>'Sales Forecast (year 3)'!D22</f>
        <v>2300</v>
      </c>
      <c r="F6" s="19">
        <f>'Sales Forecast (year 3)'!E22</f>
        <v>6450</v>
      </c>
      <c r="G6" s="19">
        <f>'Sales Forecast (year 3)'!F22</f>
        <v>9600</v>
      </c>
      <c r="H6" s="19">
        <f>'Sales Forecast (year 3)'!G22</f>
        <v>3950</v>
      </c>
      <c r="I6" s="19">
        <f>'Sales Forecast (year 3)'!H22</f>
        <v>1600</v>
      </c>
      <c r="J6" s="19">
        <f>'Sales Forecast (year 3)'!I22</f>
        <v>10000</v>
      </c>
      <c r="K6" s="19">
        <f>'Sales Forecast (year 3)'!J22</f>
        <v>7200</v>
      </c>
      <c r="L6" s="19">
        <f>'Sales Forecast (year 3)'!K22</f>
        <v>6450</v>
      </c>
      <c r="M6" s="19">
        <f>'Sales Forecast (year 3)'!L22</f>
        <v>9150</v>
      </c>
      <c r="N6" s="19">
        <f>'Sales Forecast (year 3)'!M22</f>
        <v>6350</v>
      </c>
      <c r="O6" s="50">
        <f t="shared" ref="O6:O8" si="1">SUM(B6:N6)</f>
        <v>75400</v>
      </c>
    </row>
    <row r="7" ht="12.75" customHeight="1">
      <c r="A7" s="44" t="s">
        <v>54</v>
      </c>
      <c r="B7" s="33"/>
      <c r="C7" s="37">
        <v>-297.15</v>
      </c>
      <c r="D7" s="37">
        <v>-297.15</v>
      </c>
      <c r="E7" s="37">
        <v>-297.15</v>
      </c>
      <c r="F7" s="37">
        <v>-297.15</v>
      </c>
      <c r="G7" s="37">
        <v>-297.15</v>
      </c>
      <c r="H7" s="37">
        <v>-297.15</v>
      </c>
      <c r="I7" s="37"/>
      <c r="J7" s="37"/>
      <c r="K7" s="37"/>
      <c r="L7" s="37"/>
      <c r="M7" s="37"/>
      <c r="N7" s="37"/>
      <c r="O7" s="50">
        <f t="shared" si="1"/>
        <v>-1782.9</v>
      </c>
    </row>
    <row r="8" ht="12.75" customHeight="1">
      <c r="A8" s="49" t="s">
        <v>4</v>
      </c>
      <c r="B8" s="49"/>
      <c r="C8" s="50">
        <f t="shared" ref="C8:N8" si="2">SUM(C6:C7)</f>
        <v>5652.85</v>
      </c>
      <c r="D8" s="50">
        <f t="shared" si="2"/>
        <v>6102.85</v>
      </c>
      <c r="E8" s="50">
        <f t="shared" si="2"/>
        <v>2002.85</v>
      </c>
      <c r="F8" s="50">
        <f t="shared" si="2"/>
        <v>6152.85</v>
      </c>
      <c r="G8" s="50">
        <f t="shared" si="2"/>
        <v>9302.85</v>
      </c>
      <c r="H8" s="50">
        <f t="shared" si="2"/>
        <v>3652.85</v>
      </c>
      <c r="I8" s="50">
        <f t="shared" si="2"/>
        <v>1600</v>
      </c>
      <c r="J8" s="50">
        <f t="shared" si="2"/>
        <v>10000</v>
      </c>
      <c r="K8" s="50">
        <f t="shared" si="2"/>
        <v>7200</v>
      </c>
      <c r="L8" s="50">
        <f t="shared" si="2"/>
        <v>6450</v>
      </c>
      <c r="M8" s="50">
        <f t="shared" si="2"/>
        <v>9150</v>
      </c>
      <c r="N8" s="50">
        <f t="shared" si="2"/>
        <v>6350</v>
      </c>
      <c r="O8" s="50">
        <f t="shared" si="1"/>
        <v>73617.1</v>
      </c>
    </row>
    <row r="9" ht="18.0" customHeight="1">
      <c r="A9" s="33"/>
    </row>
    <row r="10" ht="15.0" customHeight="1">
      <c r="A10" s="15" t="s">
        <v>55</v>
      </c>
    </row>
    <row r="11" ht="12.75" customHeight="1">
      <c r="A11" s="44" t="s">
        <v>56</v>
      </c>
      <c r="B11" s="51"/>
      <c r="C11" s="52">
        <v>1884.89</v>
      </c>
      <c r="D11" s="52">
        <v>99.89</v>
      </c>
      <c r="E11" s="52">
        <v>99.89</v>
      </c>
      <c r="F11" s="52">
        <v>99.89</v>
      </c>
      <c r="G11" s="52">
        <v>99.89</v>
      </c>
      <c r="H11" s="52">
        <v>99.89</v>
      </c>
      <c r="I11" s="52">
        <v>99.89</v>
      </c>
      <c r="J11" s="52">
        <v>99.89</v>
      </c>
      <c r="K11" s="52">
        <v>99.89</v>
      </c>
      <c r="L11" s="52">
        <v>99.89</v>
      </c>
      <c r="M11" s="52">
        <v>99.89</v>
      </c>
      <c r="N11" s="52">
        <v>99.89</v>
      </c>
      <c r="O11" s="61">
        <f t="shared" ref="O11:O15" si="3">SUM(B11:N11)</f>
        <v>2983.68</v>
      </c>
    </row>
    <row r="12" ht="12.75" customHeight="1">
      <c r="A12" s="44" t="s">
        <v>57</v>
      </c>
      <c r="B12" s="19"/>
      <c r="C12" s="33"/>
      <c r="D12" s="33"/>
      <c r="E12" s="33"/>
      <c r="F12" s="33"/>
      <c r="G12" s="33"/>
      <c r="H12" s="33"/>
      <c r="I12" s="33"/>
      <c r="J12" s="33"/>
      <c r="K12" s="33"/>
      <c r="L12" s="33"/>
      <c r="M12" s="33"/>
      <c r="N12" s="33"/>
      <c r="O12" s="61">
        <f t="shared" si="3"/>
        <v>0</v>
      </c>
    </row>
    <row r="13" ht="12.75" customHeight="1">
      <c r="A13" s="44" t="s">
        <v>58</v>
      </c>
      <c r="B13" s="54">
        <v>30.5</v>
      </c>
      <c r="C13" s="54">
        <v>30.5</v>
      </c>
      <c r="D13" s="54">
        <v>30.5</v>
      </c>
      <c r="E13" s="54">
        <v>30.5</v>
      </c>
      <c r="F13" s="54">
        <v>30.5</v>
      </c>
      <c r="G13" s="54">
        <v>30.5</v>
      </c>
      <c r="H13" s="54">
        <v>30.5</v>
      </c>
      <c r="I13" s="54">
        <v>30.5</v>
      </c>
      <c r="J13" s="54">
        <v>30.5</v>
      </c>
      <c r="K13" s="54">
        <v>30.5</v>
      </c>
      <c r="L13" s="54">
        <v>30.5</v>
      </c>
      <c r="M13" s="54">
        <v>30.5</v>
      </c>
      <c r="N13" s="54">
        <v>30.5</v>
      </c>
      <c r="O13" s="61">
        <f t="shared" si="3"/>
        <v>396.5</v>
      </c>
    </row>
    <row r="14" ht="12.75" customHeight="1">
      <c r="A14" s="44" t="s">
        <v>59</v>
      </c>
      <c r="B14" s="56"/>
      <c r="C14" s="37">
        <v>22.0</v>
      </c>
      <c r="D14" s="37">
        <v>22.0</v>
      </c>
      <c r="E14" s="37">
        <v>22.0</v>
      </c>
      <c r="F14" s="37">
        <v>22.0</v>
      </c>
      <c r="G14" s="37">
        <v>22.0</v>
      </c>
      <c r="H14" s="37">
        <v>22.0</v>
      </c>
      <c r="I14" s="37">
        <v>22.0</v>
      </c>
      <c r="J14" s="37">
        <v>22.0</v>
      </c>
      <c r="K14" s="37">
        <v>22.0</v>
      </c>
      <c r="L14" s="37">
        <v>22.0</v>
      </c>
      <c r="M14" s="37">
        <v>22.0</v>
      </c>
      <c r="N14" s="37">
        <v>22.0</v>
      </c>
      <c r="O14" s="61">
        <f t="shared" si="3"/>
        <v>264</v>
      </c>
    </row>
    <row r="15" ht="12.75" customHeight="1">
      <c r="A15" s="44" t="s">
        <v>60</v>
      </c>
      <c r="B15" s="33"/>
      <c r="C15" s="33"/>
      <c r="D15" s="33"/>
      <c r="E15" s="33"/>
      <c r="F15" s="33"/>
      <c r="G15" s="33"/>
      <c r="H15" s="33"/>
      <c r="I15" s="33"/>
      <c r="J15" s="33"/>
      <c r="K15" s="33"/>
      <c r="L15" s="33"/>
      <c r="M15" s="33"/>
      <c r="N15" s="33"/>
      <c r="O15" s="61">
        <f t="shared" si="3"/>
        <v>0</v>
      </c>
    </row>
    <row r="16" ht="12.75" customHeight="1">
      <c r="A16" s="44" t="s">
        <v>61</v>
      </c>
      <c r="B16" s="33"/>
      <c r="C16" s="33"/>
      <c r="D16" s="33"/>
      <c r="E16" s="33"/>
      <c r="F16" s="33"/>
      <c r="G16" s="33"/>
      <c r="H16" s="33"/>
      <c r="I16" s="33"/>
      <c r="J16" s="33"/>
      <c r="K16" s="33"/>
      <c r="L16" s="33"/>
      <c r="M16" s="33"/>
      <c r="N16" s="33"/>
      <c r="O16" s="61">
        <f>SUM(C16:N16)</f>
        <v>0</v>
      </c>
    </row>
    <row r="17" ht="12.75" customHeight="1">
      <c r="A17" s="44" t="s">
        <v>76</v>
      </c>
      <c r="B17" s="33"/>
      <c r="C17" s="37">
        <v>200.0</v>
      </c>
      <c r="D17" s="33"/>
      <c r="E17" s="37">
        <v>200.0</v>
      </c>
      <c r="F17" s="33"/>
      <c r="G17" s="37">
        <v>200.0</v>
      </c>
      <c r="H17" s="33"/>
      <c r="I17" s="37">
        <v>200.0</v>
      </c>
      <c r="J17" s="37">
        <v>200.0</v>
      </c>
      <c r="K17" s="33"/>
      <c r="L17" s="37">
        <v>200.0</v>
      </c>
      <c r="M17" s="33"/>
      <c r="N17" s="37">
        <v>200.0</v>
      </c>
      <c r="O17" s="61">
        <f t="shared" ref="O17:O28" si="4">SUM(B17:N17)</f>
        <v>1400</v>
      </c>
    </row>
    <row r="18" ht="12.75" customHeight="1">
      <c r="A18" s="44" t="s">
        <v>63</v>
      </c>
      <c r="B18" s="33"/>
      <c r="C18" s="33"/>
      <c r="D18" s="33"/>
      <c r="E18" s="33"/>
      <c r="F18" s="33"/>
      <c r="G18" s="33"/>
      <c r="H18" s="33"/>
      <c r="I18" s="33"/>
      <c r="J18" s="33"/>
      <c r="K18" s="33"/>
      <c r="L18" s="33"/>
      <c r="M18" s="33"/>
      <c r="N18" s="33"/>
      <c r="O18" s="61">
        <f t="shared" si="4"/>
        <v>0</v>
      </c>
    </row>
    <row r="19" ht="12.75" customHeight="1">
      <c r="A19" s="44" t="s">
        <v>64</v>
      </c>
      <c r="B19" s="33"/>
      <c r="C19" s="33"/>
      <c r="D19" s="33"/>
      <c r="E19" s="33"/>
      <c r="F19" s="33"/>
      <c r="G19" s="33"/>
      <c r="H19" s="33"/>
      <c r="I19" s="39">
        <v>100.0</v>
      </c>
      <c r="J19" s="37">
        <v>100.0</v>
      </c>
      <c r="K19" s="33"/>
      <c r="L19" s="33"/>
      <c r="M19" s="33"/>
      <c r="N19" s="33"/>
      <c r="O19" s="61">
        <f t="shared" si="4"/>
        <v>200</v>
      </c>
    </row>
    <row r="20" ht="12.75" customHeight="1">
      <c r="A20" s="57" t="s">
        <v>65</v>
      </c>
      <c r="B20" s="33"/>
      <c r="C20" s="52">
        <v>24.5</v>
      </c>
      <c r="D20" s="52">
        <v>24.5</v>
      </c>
      <c r="E20" s="52">
        <v>24.5</v>
      </c>
      <c r="F20" s="52">
        <v>24.5</v>
      </c>
      <c r="G20" s="52">
        <v>24.5</v>
      </c>
      <c r="H20" s="52">
        <v>24.5</v>
      </c>
      <c r="I20" s="52">
        <v>24.5</v>
      </c>
      <c r="J20" s="52">
        <v>24.5</v>
      </c>
      <c r="K20" s="52">
        <v>24.5</v>
      </c>
      <c r="L20" s="52">
        <v>24.5</v>
      </c>
      <c r="M20" s="52">
        <v>24.5</v>
      </c>
      <c r="N20" s="52">
        <v>24.5</v>
      </c>
      <c r="O20" s="61">
        <f t="shared" si="4"/>
        <v>294</v>
      </c>
    </row>
    <row r="21" ht="12.75" customHeight="1">
      <c r="A21" s="44" t="s">
        <v>66</v>
      </c>
      <c r="B21" s="33"/>
      <c r="C21" s="33"/>
      <c r="D21" s="33"/>
      <c r="E21" s="33"/>
      <c r="F21" s="33"/>
      <c r="G21" s="33"/>
      <c r="H21" s="33"/>
      <c r="I21" s="33"/>
      <c r="J21" s="33"/>
      <c r="K21" s="33"/>
      <c r="L21" s="33"/>
      <c r="M21" s="33"/>
      <c r="N21" s="33"/>
      <c r="O21" s="61">
        <f t="shared" si="4"/>
        <v>0</v>
      </c>
    </row>
    <row r="22" ht="12.75" customHeight="1">
      <c r="A22" s="44" t="s">
        <v>67</v>
      </c>
      <c r="B22" s="33"/>
      <c r="C22" s="52">
        <v>6.5</v>
      </c>
      <c r="D22" s="52">
        <v>6.5</v>
      </c>
      <c r="E22" s="52">
        <v>6.5</v>
      </c>
      <c r="F22" s="52">
        <v>6.5</v>
      </c>
      <c r="G22" s="52">
        <v>6.5</v>
      </c>
      <c r="H22" s="52">
        <v>6.5</v>
      </c>
      <c r="I22" s="52">
        <v>6.5</v>
      </c>
      <c r="J22" s="52">
        <v>6.5</v>
      </c>
      <c r="K22" s="52">
        <v>6.5</v>
      </c>
      <c r="L22" s="52">
        <v>6.5</v>
      </c>
      <c r="M22" s="52">
        <v>6.5</v>
      </c>
      <c r="N22" s="52">
        <v>6.5</v>
      </c>
      <c r="O22" s="61">
        <f t="shared" si="4"/>
        <v>78</v>
      </c>
    </row>
    <row r="23" ht="12.75" customHeight="1">
      <c r="A23" s="57" t="s">
        <v>81</v>
      </c>
      <c r="B23" s="33"/>
      <c r="C23" s="37">
        <v>385.0</v>
      </c>
      <c r="D23" s="37">
        <v>385.0</v>
      </c>
      <c r="E23" s="37">
        <v>385.0</v>
      </c>
      <c r="F23" s="37">
        <v>385.0</v>
      </c>
      <c r="G23" s="37">
        <v>385.0</v>
      </c>
      <c r="H23" s="37">
        <v>385.0</v>
      </c>
      <c r="I23" s="37">
        <v>385.0</v>
      </c>
      <c r="J23" s="37">
        <v>385.0</v>
      </c>
      <c r="K23" s="37">
        <v>385.0</v>
      </c>
      <c r="L23" s="37">
        <v>385.0</v>
      </c>
      <c r="M23" s="37">
        <v>385.0</v>
      </c>
      <c r="N23" s="37">
        <v>385.0</v>
      </c>
      <c r="O23" s="61">
        <f t="shared" si="4"/>
        <v>4620</v>
      </c>
    </row>
    <row r="24" ht="12.75" customHeight="1">
      <c r="A24" s="57" t="s">
        <v>68</v>
      </c>
      <c r="B24" s="33"/>
      <c r="C24" s="37">
        <v>1800.0</v>
      </c>
      <c r="D24" s="37">
        <v>1800.0</v>
      </c>
      <c r="E24" s="37">
        <v>1800.0</v>
      </c>
      <c r="F24" s="37">
        <v>1800.0</v>
      </c>
      <c r="G24" s="37">
        <v>1800.0</v>
      </c>
      <c r="H24" s="37">
        <v>1800.0</v>
      </c>
      <c r="I24" s="37">
        <v>1800.0</v>
      </c>
      <c r="J24" s="37">
        <v>1800.0</v>
      </c>
      <c r="K24" s="37">
        <v>1800.0</v>
      </c>
      <c r="L24" s="37">
        <v>1800.0</v>
      </c>
      <c r="M24" s="37">
        <v>1800.0</v>
      </c>
      <c r="N24" s="37">
        <v>1800.0</v>
      </c>
      <c r="O24" s="61">
        <f t="shared" si="4"/>
        <v>21600</v>
      </c>
    </row>
    <row r="25" ht="12.75" customHeight="1">
      <c r="A25" s="57" t="s">
        <v>69</v>
      </c>
      <c r="B25" s="33"/>
      <c r="C25" s="37">
        <v>1800.0</v>
      </c>
      <c r="D25" s="37">
        <v>1800.0</v>
      </c>
      <c r="E25" s="37">
        <v>1800.0</v>
      </c>
      <c r="F25" s="37">
        <v>1800.0</v>
      </c>
      <c r="G25" s="37">
        <v>1800.0</v>
      </c>
      <c r="H25" s="37">
        <v>1800.0</v>
      </c>
      <c r="I25" s="37">
        <v>1800.0</v>
      </c>
      <c r="J25" s="37">
        <v>1800.0</v>
      </c>
      <c r="K25" s="37">
        <v>1800.0</v>
      </c>
      <c r="L25" s="37">
        <v>1800.0</v>
      </c>
      <c r="M25" s="37">
        <v>1800.0</v>
      </c>
      <c r="N25" s="37">
        <v>1800.0</v>
      </c>
      <c r="O25" s="61">
        <f t="shared" si="4"/>
        <v>21600</v>
      </c>
    </row>
    <row r="26" ht="12.75" customHeight="1">
      <c r="A26" s="57" t="s">
        <v>70</v>
      </c>
      <c r="B26" s="33"/>
      <c r="C26" s="37">
        <v>1800.0</v>
      </c>
      <c r="D26" s="37">
        <v>1800.0</v>
      </c>
      <c r="E26" s="37">
        <v>1800.0</v>
      </c>
      <c r="F26" s="37">
        <v>1800.0</v>
      </c>
      <c r="G26" s="37">
        <v>1800.0</v>
      </c>
      <c r="H26" s="37">
        <v>1800.0</v>
      </c>
      <c r="I26" s="37">
        <v>1800.0</v>
      </c>
      <c r="J26" s="37">
        <v>1800.0</v>
      </c>
      <c r="K26" s="37">
        <v>1800.0</v>
      </c>
      <c r="L26" s="37">
        <v>1800.0</v>
      </c>
      <c r="M26" s="37">
        <v>1800.0</v>
      </c>
      <c r="N26" s="37">
        <v>1800.0</v>
      </c>
      <c r="O26" s="61">
        <f t="shared" si="4"/>
        <v>21600</v>
      </c>
    </row>
    <row r="27" ht="12.75" customHeight="1">
      <c r="A27" s="44" t="s">
        <v>71</v>
      </c>
      <c r="B27" s="33"/>
      <c r="C27" s="33"/>
      <c r="D27" s="33"/>
      <c r="E27" s="33"/>
      <c r="F27" s="33"/>
      <c r="G27" s="33"/>
      <c r="H27" s="33"/>
      <c r="I27" s="33"/>
      <c r="J27" s="33"/>
      <c r="K27" s="33"/>
      <c r="L27" s="33"/>
      <c r="M27" s="33"/>
      <c r="N27" s="33"/>
      <c r="O27" s="61">
        <f t="shared" si="4"/>
        <v>0</v>
      </c>
    </row>
    <row r="28" ht="18.0" customHeight="1">
      <c r="A28" s="49" t="s">
        <v>4</v>
      </c>
      <c r="B28" s="49"/>
      <c r="C28" s="21">
        <f t="shared" ref="C28:N28" si="5">SUM(C11:C27)</f>
        <v>7953.39</v>
      </c>
      <c r="D28" s="21">
        <f t="shared" si="5"/>
        <v>5968.39</v>
      </c>
      <c r="E28" s="21">
        <f t="shared" si="5"/>
        <v>6168.39</v>
      </c>
      <c r="F28" s="21">
        <f t="shared" si="5"/>
        <v>5968.39</v>
      </c>
      <c r="G28" s="21">
        <f t="shared" si="5"/>
        <v>6168.39</v>
      </c>
      <c r="H28" s="21">
        <f t="shared" si="5"/>
        <v>5968.39</v>
      </c>
      <c r="I28" s="21">
        <f t="shared" si="5"/>
        <v>6268.39</v>
      </c>
      <c r="J28" s="21">
        <f t="shared" si="5"/>
        <v>6268.39</v>
      </c>
      <c r="K28" s="21">
        <f t="shared" si="5"/>
        <v>5968.39</v>
      </c>
      <c r="L28" s="21">
        <f t="shared" si="5"/>
        <v>6168.39</v>
      </c>
      <c r="M28" s="21">
        <f t="shared" si="5"/>
        <v>5968.39</v>
      </c>
      <c r="N28" s="21">
        <f t="shared" si="5"/>
        <v>6168.39</v>
      </c>
      <c r="O28" s="21">
        <f t="shared" si="4"/>
        <v>75005.68</v>
      </c>
    </row>
    <row r="29" ht="18.0" customHeight="1">
      <c r="A29" s="33"/>
    </row>
    <row r="30" ht="25.5" customHeight="1">
      <c r="A30" s="58" t="s">
        <v>78</v>
      </c>
      <c r="B30" s="33"/>
      <c r="C30" s="59">
        <f t="shared" ref="C30:N30" si="6">SUM((C8-C28))</f>
        <v>-2300.54</v>
      </c>
      <c r="D30" s="19">
        <f t="shared" si="6"/>
        <v>134.46</v>
      </c>
      <c r="E30" s="19">
        <f t="shared" si="6"/>
        <v>-4165.54</v>
      </c>
      <c r="F30" s="59">
        <f t="shared" si="6"/>
        <v>184.46</v>
      </c>
      <c r="G30" s="19">
        <f t="shared" si="6"/>
        <v>3134.46</v>
      </c>
      <c r="H30" s="19">
        <f t="shared" si="6"/>
        <v>-2315.54</v>
      </c>
      <c r="I30" s="59">
        <f t="shared" si="6"/>
        <v>-4668.39</v>
      </c>
      <c r="J30" s="19">
        <f t="shared" si="6"/>
        <v>3731.61</v>
      </c>
      <c r="K30" s="19">
        <f t="shared" si="6"/>
        <v>1231.61</v>
      </c>
      <c r="L30" s="59">
        <f t="shared" si="6"/>
        <v>281.61</v>
      </c>
      <c r="M30" s="19">
        <f t="shared" si="6"/>
        <v>3181.61</v>
      </c>
      <c r="N30" s="19">
        <f t="shared" si="6"/>
        <v>181.61</v>
      </c>
      <c r="O30" s="33"/>
    </row>
    <row r="31" ht="25.5" customHeight="1">
      <c r="A31" s="58" t="s">
        <v>73</v>
      </c>
      <c r="B31" s="33"/>
      <c r="C31" s="59">
        <f>'Cash Flow (year 1)'!N32</f>
        <v>18662.02</v>
      </c>
      <c r="D31" s="59">
        <f t="shared" ref="D31:N31" si="7">C32</f>
        <v>16361.48</v>
      </c>
      <c r="E31" s="59">
        <f t="shared" si="7"/>
        <v>16495.94</v>
      </c>
      <c r="F31" s="59">
        <f t="shared" si="7"/>
        <v>12330.4</v>
      </c>
      <c r="G31" s="59">
        <f t="shared" si="7"/>
        <v>12514.86</v>
      </c>
      <c r="H31" s="59">
        <f t="shared" si="7"/>
        <v>15649.32</v>
      </c>
      <c r="I31" s="59">
        <f t="shared" si="7"/>
        <v>13333.78</v>
      </c>
      <c r="J31" s="59">
        <f t="shared" si="7"/>
        <v>8665.39</v>
      </c>
      <c r="K31" s="59">
        <f t="shared" si="7"/>
        <v>12397</v>
      </c>
      <c r="L31" s="59">
        <f t="shared" si="7"/>
        <v>13628.61</v>
      </c>
      <c r="M31" s="59">
        <f t="shared" si="7"/>
        <v>13910.22</v>
      </c>
      <c r="N31" s="59">
        <f t="shared" si="7"/>
        <v>17091.83</v>
      </c>
      <c r="O31" s="33"/>
    </row>
    <row r="32" ht="25.5" customHeight="1">
      <c r="A32" s="49" t="s">
        <v>79</v>
      </c>
      <c r="B32" s="49"/>
      <c r="C32" s="60">
        <f>'Cash Flow (year 1)'!N32+C30</f>
        <v>16361.48</v>
      </c>
      <c r="D32" s="60">
        <f t="shared" ref="D32:N32" si="8">SUM(D30:D31)</f>
        <v>16495.94</v>
      </c>
      <c r="E32" s="60">
        <f t="shared" si="8"/>
        <v>12330.4</v>
      </c>
      <c r="F32" s="60">
        <f t="shared" si="8"/>
        <v>12514.86</v>
      </c>
      <c r="G32" s="60">
        <f t="shared" si="8"/>
        <v>15649.32</v>
      </c>
      <c r="H32" s="60">
        <f t="shared" si="8"/>
        <v>13333.78</v>
      </c>
      <c r="I32" s="60">
        <f t="shared" si="8"/>
        <v>8665.39</v>
      </c>
      <c r="J32" s="60">
        <f t="shared" si="8"/>
        <v>12397</v>
      </c>
      <c r="K32" s="60">
        <f t="shared" si="8"/>
        <v>13628.61</v>
      </c>
      <c r="L32" s="60">
        <f t="shared" si="8"/>
        <v>13910.22</v>
      </c>
      <c r="M32" s="60">
        <f t="shared" si="8"/>
        <v>17091.83</v>
      </c>
      <c r="N32" s="60">
        <f t="shared" si="8"/>
        <v>17273.44</v>
      </c>
      <c r="O32" s="33"/>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7">
    <mergeCell ref="A1:O1"/>
    <mergeCell ref="A2:O2"/>
    <mergeCell ref="A4:O4"/>
    <mergeCell ref="A5:O5"/>
    <mergeCell ref="A9:O9"/>
    <mergeCell ref="A10:O10"/>
    <mergeCell ref="A29:O29"/>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18.0"/>
    <col customWidth="1" min="2" max="2" width="12.88"/>
    <col customWidth="1" min="3" max="3" width="17.25"/>
    <col customWidth="1" min="4" max="5" width="14.38"/>
    <col customWidth="1" min="6" max="6" width="18.5"/>
    <col customWidth="1" min="7" max="10" width="14.38"/>
    <col customWidth="1" min="11" max="11" width="18.38"/>
    <col customWidth="1" min="12" max="22" width="14.38"/>
  </cols>
  <sheetData>
    <row r="1" ht="25.5" customHeight="1">
      <c r="A1" s="12" t="s">
        <v>82</v>
      </c>
      <c r="F1" s="62" t="s">
        <v>83</v>
      </c>
      <c r="K1" s="62" t="s">
        <v>84</v>
      </c>
    </row>
    <row r="2" ht="21.75" customHeight="1">
      <c r="A2" s="63" t="s">
        <v>85</v>
      </c>
      <c r="B2" s="64"/>
      <c r="C2" s="65">
        <f>'Cash Flow (year 1)'!O6</f>
        <v>12700</v>
      </c>
      <c r="F2" s="63" t="s">
        <v>85</v>
      </c>
      <c r="G2" s="64"/>
      <c r="H2" s="65">
        <f>'Cash Flow (year 2)'!O6</f>
        <v>24900</v>
      </c>
      <c r="K2" s="63" t="s">
        <v>85</v>
      </c>
      <c r="L2" s="64"/>
      <c r="M2" s="65">
        <f>'Cash Flow (year 3)'!O6</f>
        <v>75400</v>
      </c>
    </row>
    <row r="3" ht="24.0" customHeight="1">
      <c r="A3" s="66" t="s">
        <v>86</v>
      </c>
      <c r="B3" s="67">
        <v>2000.0</v>
      </c>
      <c r="C3" s="68"/>
      <c r="F3" s="66" t="s">
        <v>86</v>
      </c>
      <c r="G3" s="67">
        <v>2000.0</v>
      </c>
      <c r="H3" s="68"/>
      <c r="K3" s="66" t="s">
        <v>86</v>
      </c>
      <c r="L3" s="67">
        <v>2000.0</v>
      </c>
      <c r="M3" s="68"/>
    </row>
    <row r="4" ht="24.0" customHeight="1">
      <c r="A4" s="69" t="s">
        <v>87</v>
      </c>
      <c r="B4" s="70"/>
      <c r="C4" s="70">
        <f>SUM(C2:C3)-B3</f>
        <v>10700</v>
      </c>
      <c r="F4" s="69" t="s">
        <v>87</v>
      </c>
      <c r="G4" s="70"/>
      <c r="H4" s="70">
        <f>SUM(H2:H3)-G3</f>
        <v>22900</v>
      </c>
      <c r="K4" s="69" t="s">
        <v>87</v>
      </c>
      <c r="L4" s="70"/>
      <c r="M4" s="70">
        <f>SUM(M2:M3)-L3</f>
        <v>73400</v>
      </c>
    </row>
    <row r="5" ht="24.0" customHeight="1"/>
    <row r="6" ht="24.0" customHeight="1">
      <c r="A6" s="63" t="s">
        <v>88</v>
      </c>
      <c r="B6" s="65"/>
      <c r="C6" s="65"/>
      <c r="F6" s="63" t="s">
        <v>88</v>
      </c>
      <c r="G6" s="65"/>
      <c r="H6" s="65"/>
      <c r="K6" s="63" t="s">
        <v>88</v>
      </c>
      <c r="L6" s="65"/>
      <c r="M6" s="65"/>
    </row>
    <row r="7" ht="24.0" customHeight="1">
      <c r="A7" s="66" t="str">
        <f>'Cash Flow (year 1)'!A12</f>
        <v>Software</v>
      </c>
      <c r="B7" s="71">
        <f>'Cash Flow (year 1)'!O12</f>
        <v>2983.68</v>
      </c>
      <c r="C7" s="68"/>
      <c r="F7" s="66" t="str">
        <f>'Cash Flow (year 2)'!A11</f>
        <v>Software</v>
      </c>
      <c r="G7" s="71">
        <f>'Cash Flow (year 2)'!O11</f>
        <v>2983.68</v>
      </c>
      <c r="H7" s="68"/>
      <c r="K7" s="66" t="str">
        <f>'Cash Flow (year 3)'!A11</f>
        <v>Software</v>
      </c>
      <c r="L7" s="71">
        <f>'Cash Flow (year 3)'!O11</f>
        <v>2983.68</v>
      </c>
      <c r="M7" s="68"/>
    </row>
    <row r="8" ht="24.0" customHeight="1">
      <c r="A8" s="66" t="str">
        <f>'Cash Flow (year 1)'!A13</f>
        <v>Hardware</v>
      </c>
      <c r="B8" s="71">
        <f>'Cash Flow (year 1)'!O13</f>
        <v>0</v>
      </c>
      <c r="C8" s="68"/>
      <c r="F8" s="66" t="str">
        <f>'Cash Flow (year 2)'!A12</f>
        <v>Hardware</v>
      </c>
      <c r="G8" s="71">
        <f>'Cash Flow (year 2)'!O12</f>
        <v>0</v>
      </c>
      <c r="H8" s="68"/>
      <c r="K8" s="66" t="str">
        <f>'Cash Flow (year 3)'!A12</f>
        <v>Hardware</v>
      </c>
      <c r="L8" s="71">
        <f>'Cash Flow (year 3)'!O12</f>
        <v>0</v>
      </c>
      <c r="M8" s="68"/>
    </row>
    <row r="9" ht="24.0" customHeight="1">
      <c r="A9" s="66" t="str">
        <f>'Cash Flow (year 1)'!A14</f>
        <v>Internet/Telephone Provider</v>
      </c>
      <c r="B9" s="71">
        <f>'Cash Flow (year 1)'!O14</f>
        <v>396.5</v>
      </c>
      <c r="C9" s="68"/>
      <c r="F9" s="66" t="str">
        <f>'Cash Flow (year 2)'!A13</f>
        <v>Internet/Telephone Provider</v>
      </c>
      <c r="G9" s="71">
        <f>'Cash Flow (year 2)'!O13</f>
        <v>396.5</v>
      </c>
      <c r="H9" s="68"/>
      <c r="K9" s="66" t="str">
        <f>'Cash Flow (year 3)'!A13</f>
        <v>Internet/Telephone Provider</v>
      </c>
      <c r="L9" s="71">
        <f>'Cash Flow (year 3)'!O13</f>
        <v>396.5</v>
      </c>
      <c r="M9" s="68"/>
    </row>
    <row r="10" ht="24.0" customHeight="1">
      <c r="A10" s="66" t="str">
        <f>'Cash Flow (year 1)'!A15</f>
        <v>Web Hosting / Domain</v>
      </c>
      <c r="B10" s="71">
        <f>'Cash Flow (year 1)'!O15</f>
        <v>198</v>
      </c>
      <c r="C10" s="68"/>
      <c r="F10" s="66" t="str">
        <f>'Cash Flow (year 2)'!A14</f>
        <v>Web Hosting / Domain</v>
      </c>
      <c r="G10" s="71">
        <f>'Cash Flow (year 2)'!O14</f>
        <v>264</v>
      </c>
      <c r="H10" s="68"/>
      <c r="K10" s="66" t="str">
        <f>'Cash Flow (year 3)'!A14</f>
        <v>Web Hosting / Domain</v>
      </c>
      <c r="L10" s="71">
        <f>'Cash Flow (year 3)'!O14</f>
        <v>264</v>
      </c>
      <c r="M10" s="68"/>
    </row>
    <row r="11" ht="24.0" customHeight="1">
      <c r="A11" s="66" t="str">
        <f>'Cash Flow (year 1)'!A16</f>
        <v>Service Fees</v>
      </c>
      <c r="B11" s="71">
        <f>'Cash Flow (year 1)'!O16</f>
        <v>0</v>
      </c>
      <c r="C11" s="68"/>
      <c r="F11" s="66" t="str">
        <f>'Cash Flow (year 2)'!A15</f>
        <v>Service Fees</v>
      </c>
      <c r="G11" s="71">
        <f>'Cash Flow (year 2)'!O15</f>
        <v>0</v>
      </c>
      <c r="H11" s="68"/>
      <c r="K11" s="66" t="str">
        <f>'Cash Flow (year 3)'!A15</f>
        <v>Service Fees</v>
      </c>
      <c r="L11" s="71">
        <f>'Cash Flow (year 3)'!O15</f>
        <v>0</v>
      </c>
      <c r="M11" s="68"/>
    </row>
    <row r="12" ht="24.0" customHeight="1">
      <c r="A12" s="66" t="str">
        <f>'Cash Flow (year 1)'!A17</f>
        <v>Subsriptions</v>
      </c>
      <c r="B12" s="71">
        <f>'Cash Flow (year 1)'!O17</f>
        <v>0</v>
      </c>
      <c r="C12" s="68"/>
      <c r="F12" s="66" t="str">
        <f>'Cash Flow (year 2)'!A16</f>
        <v>Subsriptions</v>
      </c>
      <c r="G12" s="71">
        <f>'Cash Flow (year 2)'!O16</f>
        <v>0</v>
      </c>
      <c r="H12" s="68"/>
      <c r="K12" s="66" t="str">
        <f>'Cash Flow (year 3)'!A16</f>
        <v>Subsriptions</v>
      </c>
      <c r="L12" s="71">
        <f>'Cash Flow (year 3)'!O16</f>
        <v>0</v>
      </c>
      <c r="M12" s="68"/>
    </row>
    <row r="13" ht="24.0" customHeight="1">
      <c r="A13" s="66" t="str">
        <f>'Cash Flow (year 1)'!A18</f>
        <v>Marketing Material</v>
      </c>
      <c r="B13" s="71">
        <f>'Cash Flow (year 1)'!O18</f>
        <v>1400</v>
      </c>
      <c r="C13" s="68"/>
      <c r="F13" s="66" t="str">
        <f>'Cash Flow (year 2)'!A17</f>
        <v>Marketing</v>
      </c>
      <c r="G13" s="71">
        <f>'Cash Flow (year 2)'!O17</f>
        <v>1400</v>
      </c>
      <c r="H13" s="68"/>
      <c r="K13" s="66" t="str">
        <f>'Cash Flow (year 3)'!A17</f>
        <v>Marketing</v>
      </c>
      <c r="L13" s="71">
        <f>'Cash Flow (year 3)'!O17</f>
        <v>1400</v>
      </c>
      <c r="M13" s="68"/>
    </row>
    <row r="14" ht="24.0" customHeight="1">
      <c r="A14" s="66" t="str">
        <f>'Cash Flow (year 1)'!A19</f>
        <v>Stationery</v>
      </c>
      <c r="B14" s="71">
        <f>'Cash Flow (year 1)'!O19</f>
        <v>0</v>
      </c>
      <c r="C14" s="68"/>
      <c r="F14" s="66" t="str">
        <f>'Cash Flow (year 2)'!A18</f>
        <v>Stationery</v>
      </c>
      <c r="G14" s="71">
        <f>'Cash Flow (year 2)'!O18</f>
        <v>0</v>
      </c>
      <c r="H14" s="68"/>
      <c r="K14" s="66" t="str">
        <f>'Cash Flow (year 3)'!A18</f>
        <v>Stationery</v>
      </c>
      <c r="L14" s="71">
        <f>'Cash Flow (year 3)'!O18</f>
        <v>0</v>
      </c>
      <c r="M14" s="68"/>
    </row>
    <row r="15" ht="24.0" customHeight="1">
      <c r="A15" s="66" t="str">
        <f>'Cash Flow (year 1)'!A20</f>
        <v>Travel</v>
      </c>
      <c r="B15" s="71">
        <f>'Cash Flow (year 1)'!O20</f>
        <v>200</v>
      </c>
      <c r="C15" s="68"/>
      <c r="F15" s="66" t="str">
        <f>'Cash Flow (year 2)'!A19</f>
        <v>Travel</v>
      </c>
      <c r="G15" s="71">
        <f>'Cash Flow (year 2)'!O19</f>
        <v>200</v>
      </c>
      <c r="H15" s="68"/>
      <c r="K15" s="66" t="str">
        <f>'Cash Flow (year 3)'!A19</f>
        <v>Travel</v>
      </c>
      <c r="L15" s="71">
        <f>'Cash Flow (year 3)'!O19</f>
        <v>200</v>
      </c>
      <c r="M15" s="68"/>
    </row>
    <row r="16" ht="24.0" customHeight="1">
      <c r="A16" s="66" t="str">
        <f>'Cash Flow (year 1)'!A21</f>
        <v>Accountant</v>
      </c>
      <c r="B16" s="71">
        <f>'Cash Flow (year 1)'!O21</f>
        <v>294</v>
      </c>
      <c r="C16" s="68"/>
      <c r="F16" s="66" t="str">
        <f>'Cash Flow (year 2)'!A20</f>
        <v>Accountant</v>
      </c>
      <c r="G16" s="71">
        <f>'Cash Flow (year 2)'!O20</f>
        <v>294</v>
      </c>
      <c r="H16" s="68"/>
      <c r="K16" s="66" t="str">
        <f>'Cash Flow (year 3)'!A20</f>
        <v>Accountant</v>
      </c>
      <c r="L16" s="71">
        <f>'Cash Flow (year 3)'!O20</f>
        <v>294</v>
      </c>
      <c r="M16" s="68"/>
    </row>
    <row r="17" ht="24.0" customHeight="1">
      <c r="A17" s="66" t="str">
        <f>'Cash Flow (year 1)'!A22</f>
        <v>Office Equipment</v>
      </c>
      <c r="B17" s="71">
        <f>'Cash Flow (year 1)'!O22</f>
        <v>0</v>
      </c>
      <c r="C17" s="68"/>
      <c r="F17" s="66" t="str">
        <f>'Cash Flow (year 2)'!A21</f>
        <v>Office Equipment</v>
      </c>
      <c r="G17" s="71">
        <f>'Cash Flow (year 2)'!O21</f>
        <v>0</v>
      </c>
      <c r="H17" s="68"/>
      <c r="K17" s="66" t="str">
        <f>'Cash Flow (year 3)'!A21</f>
        <v>Office Equipment</v>
      </c>
      <c r="L17" s="71">
        <f>'Cash Flow (year 3)'!O21</f>
        <v>0</v>
      </c>
      <c r="M17" s="68"/>
    </row>
    <row r="18" ht="24.0" customHeight="1">
      <c r="A18" s="66" t="str">
        <f>'Cash Flow (year 1)'!A23</f>
        <v>Office Insurance</v>
      </c>
      <c r="B18" s="71">
        <f>'Cash Flow (year 1)'!O23</f>
        <v>0</v>
      </c>
      <c r="C18" s="68"/>
      <c r="F18" s="66" t="str">
        <f>'Cash Flow (year 2)'!A22</f>
        <v>Office Insurance</v>
      </c>
      <c r="G18" s="71">
        <f>'Cash Flow (year 2)'!O22</f>
        <v>0</v>
      </c>
      <c r="H18" s="68"/>
      <c r="K18" s="66" t="str">
        <f>'Cash Flow (year 3)'!A22</f>
        <v>Office Insurance</v>
      </c>
      <c r="L18" s="71">
        <f>'Cash Flow (year 3)'!O22</f>
        <v>78</v>
      </c>
      <c r="M18" s="68"/>
    </row>
    <row r="19" ht="24.0" customHeight="1">
      <c r="A19" s="66" t="str">
        <f>'Cash Flow (year 1)'!A24</f>
        <v>Scott (Wages)</v>
      </c>
      <c r="B19" s="71">
        <f>'Cash Flow (year 1)'!O24</f>
        <v>0</v>
      </c>
      <c r="C19" s="68"/>
      <c r="F19" s="66" t="str">
        <f>'Cash Flow (year 2)'!A23</f>
        <v>Office Rent</v>
      </c>
      <c r="G19" s="71">
        <f>'Cash Flow (year 2)'!O23</f>
        <v>0</v>
      </c>
      <c r="H19" s="68"/>
      <c r="K19" s="66" t="str">
        <f>'Cash Flow (year 3)'!A23</f>
        <v>Office rent</v>
      </c>
      <c r="L19" s="71">
        <f>'Cash Flow (year 3)'!O23</f>
        <v>4620</v>
      </c>
      <c r="M19" s="68"/>
    </row>
    <row r="20" ht="24.0" customHeight="1">
      <c r="A20" s="66" t="str">
        <f>'Cash Flow (year 1)'!A25</f>
        <v>Lorena (Wages)</v>
      </c>
      <c r="B20" s="71">
        <f>'Cash Flow (year 1)'!O25</f>
        <v>0</v>
      </c>
      <c r="C20" s="68"/>
      <c r="F20" s="66" t="str">
        <f>'Cash Flow (year 2)'!A24</f>
        <v>Scott (Wages)</v>
      </c>
      <c r="G20" s="71">
        <f>'Cash Flow (year 2)'!O24</f>
        <v>7200</v>
      </c>
      <c r="H20" s="68"/>
      <c r="K20" s="66" t="str">
        <f>'Cash Flow (year 3)'!A24</f>
        <v>Scott (Wages)</v>
      </c>
      <c r="L20" s="71">
        <f>'Cash Flow (year 3)'!O24</f>
        <v>21600</v>
      </c>
      <c r="M20" s="68"/>
    </row>
    <row r="21" ht="24.0" customHeight="1">
      <c r="A21" s="66" t="str">
        <f>'Cash Flow (year 1)'!A26</f>
        <v>Floriian (Wages)</v>
      </c>
      <c r="B21" s="71">
        <f>'Cash Flow (year 1)'!O26</f>
        <v>0</v>
      </c>
      <c r="C21" s="68"/>
      <c r="F21" s="66" t="str">
        <f>'Cash Flow (year 2)'!A25</f>
        <v>Lorena (Wages)</v>
      </c>
      <c r="G21" s="71">
        <f>'Cash Flow (year 2)'!O25</f>
        <v>7200</v>
      </c>
      <c r="H21" s="68"/>
      <c r="K21" s="66" t="str">
        <f>'Cash Flow (year 3)'!A25</f>
        <v>Lorena (Wages)</v>
      </c>
      <c r="L21" s="71">
        <f>'Cash Flow (year 3)'!O25</f>
        <v>21600</v>
      </c>
      <c r="M21" s="68"/>
    </row>
    <row r="22" ht="24.0" customHeight="1">
      <c r="A22" s="66" t="str">
        <f>'Cash Flow (year 1)'!A27</f>
        <v>Other</v>
      </c>
      <c r="B22" s="71">
        <f>'Cash Flow (year 1)'!O27</f>
        <v>0</v>
      </c>
      <c r="C22" s="68"/>
      <c r="F22" s="66" t="str">
        <f>'Cash Flow (year 2)'!A26</f>
        <v>Floriian (Wages)</v>
      </c>
      <c r="G22" s="71">
        <f>'Cash Flow (year 2)'!O26</f>
        <v>7200</v>
      </c>
      <c r="H22" s="68"/>
      <c r="K22" s="66" t="str">
        <f>'Cash Flow (year 3)'!A26</f>
        <v>Floriian (Wages)</v>
      </c>
      <c r="L22" s="71">
        <f>'Cash Flow (year 3)'!O26</f>
        <v>21600</v>
      </c>
      <c r="M22" s="68"/>
    </row>
    <row r="23" ht="24.0" customHeight="1">
      <c r="A23" s="69" t="s">
        <v>4</v>
      </c>
      <c r="B23" s="70">
        <f>SUM(B7:B20)</f>
        <v>5472.18</v>
      </c>
      <c r="C23" s="72"/>
      <c r="F23" s="66" t="str">
        <f>'Cash Flow (year 2)'!A27</f>
        <v>Other</v>
      </c>
      <c r="G23" s="71">
        <f>'Cash Flow (year 2)'!O27</f>
        <v>0</v>
      </c>
      <c r="H23" s="73"/>
      <c r="K23" s="66" t="str">
        <f>'Cash Flow (year 3)'!A27</f>
        <v>Other</v>
      </c>
      <c r="L23" s="71">
        <f>'Cash Flow (year 3)'!O27</f>
        <v>0</v>
      </c>
      <c r="M23" s="73"/>
    </row>
    <row r="24" ht="24.0" customHeight="1">
      <c r="F24" s="69" t="s">
        <v>4</v>
      </c>
      <c r="G24" s="70">
        <f>SUM(G8:G21)</f>
        <v>16954.5</v>
      </c>
      <c r="H24" s="72"/>
      <c r="K24" s="69" t="s">
        <v>4</v>
      </c>
      <c r="L24" s="70">
        <f>SUM(L8:L21)</f>
        <v>50452.5</v>
      </c>
      <c r="M24" s="72"/>
    </row>
    <row r="25" ht="24.0" customHeight="1">
      <c r="A25" s="74" t="s">
        <v>89</v>
      </c>
      <c r="B25" s="75"/>
      <c r="C25" s="75">
        <f>SUM((C4-B23))</f>
        <v>5227.82</v>
      </c>
    </row>
    <row r="26" ht="27.0" customHeight="1">
      <c r="F26" s="74" t="s">
        <v>89</v>
      </c>
      <c r="G26" s="75"/>
      <c r="H26" s="75">
        <f>SUM((H4-G24))</f>
        <v>5945.5</v>
      </c>
      <c r="K26" s="74" t="s">
        <v>89</v>
      </c>
      <c r="L26" s="75"/>
      <c r="M26" s="75">
        <f>SUM((M4-L24))</f>
        <v>22947.5</v>
      </c>
    </row>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7">
    <mergeCell ref="A1:C1"/>
    <mergeCell ref="F1:H1"/>
    <mergeCell ref="K1:M1"/>
    <mergeCell ref="A5:C5"/>
    <mergeCell ref="F5:H5"/>
    <mergeCell ref="K5:M5"/>
    <mergeCell ref="A24:C24"/>
  </mergeCells>
  <drawing r:id="rId2"/>
  <legacyDrawing r:id="rId3"/>
</worksheet>
</file>